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225" activeTab="1"/>
  </bookViews>
  <sheets>
    <sheet name="Car Cards" sheetId="17" r:id="rId1"/>
    <sheet name="Data" sheetId="18" r:id="rId2"/>
    <sheet name="AAR Designations" sheetId="19" r:id="rId3"/>
  </sheets>
  <calcPr calcId="125725"/>
</workbook>
</file>

<file path=xl/calcChain.xml><?xml version="1.0" encoding="utf-8"?>
<calcChain xmlns="http://schemas.openxmlformats.org/spreadsheetml/2006/main">
  <c r="J16" i="17"/>
  <c r="C1"/>
  <c r="U9"/>
  <c r="U8"/>
  <c r="P9"/>
  <c r="P8"/>
  <c r="K9"/>
  <c r="K8"/>
  <c r="F9"/>
  <c r="F8"/>
  <c r="A9"/>
  <c r="A8"/>
  <c r="V5"/>
  <c r="Q5"/>
  <c r="L5"/>
  <c r="G5"/>
  <c r="B5"/>
  <c r="H1"/>
  <c r="X3"/>
  <c r="Y4"/>
  <c r="V4"/>
  <c r="V3"/>
  <c r="W2"/>
  <c r="W1"/>
  <c r="T4"/>
  <c r="S3"/>
  <c r="Q4"/>
  <c r="Q3"/>
  <c r="R2"/>
  <c r="R1"/>
  <c r="O4"/>
  <c r="L4"/>
  <c r="N3"/>
  <c r="L3"/>
  <c r="M2"/>
  <c r="M1"/>
  <c r="J4"/>
  <c r="I3"/>
  <c r="G4"/>
  <c r="G3"/>
  <c r="H2"/>
  <c r="E4"/>
  <c r="B4"/>
  <c r="D3"/>
  <c r="B3"/>
  <c r="C2"/>
</calcChain>
</file>

<file path=xl/sharedStrings.xml><?xml version="1.0" encoding="utf-8"?>
<sst xmlns="http://schemas.openxmlformats.org/spreadsheetml/2006/main" count="167" uniqueCount="112">
  <si>
    <t>Type:</t>
  </si>
  <si>
    <t>Color:</t>
  </si>
  <si>
    <t>Notes:</t>
  </si>
  <si>
    <t>Rpt. Marks:</t>
  </si>
  <si>
    <t>Car No.:</t>
  </si>
  <si>
    <t>When empty, Return to:</t>
  </si>
  <si>
    <t>Fold here</t>
  </si>
  <si>
    <t>Lngth:</t>
  </si>
  <si>
    <t>AC</t>
  </si>
  <si>
    <t>FB</t>
  </si>
  <si>
    <t>Black</t>
  </si>
  <si>
    <t>XM</t>
  </si>
  <si>
    <t>Boxcar</t>
  </si>
  <si>
    <t>MWX</t>
  </si>
  <si>
    <t>GB</t>
  </si>
  <si>
    <t>Gondola</t>
  </si>
  <si>
    <t>FM</t>
  </si>
  <si>
    <t>LP</t>
  </si>
  <si>
    <t>XP</t>
  </si>
  <si>
    <t>ABOX</t>
  </si>
  <si>
    <t>Yellow</t>
  </si>
  <si>
    <t>XL</t>
  </si>
  <si>
    <t>Drop end</t>
  </si>
  <si>
    <t>HT</t>
  </si>
  <si>
    <t>Tank Car</t>
  </si>
  <si>
    <t>Starting ID:</t>
  </si>
  <si>
    <t>Rpt. Marks</t>
  </si>
  <si>
    <t>Car No.</t>
  </si>
  <si>
    <t>Type</t>
  </si>
  <si>
    <t>Desc</t>
  </si>
  <si>
    <t>Color</t>
  </si>
  <si>
    <t>Note</t>
  </si>
  <si>
    <t>Empty Return to 1</t>
  </si>
  <si>
    <t>Empty return to 2</t>
  </si>
  <si>
    <t>ID</t>
  </si>
  <si>
    <t>Printed</t>
  </si>
  <si>
    <t>50462</t>
  </si>
  <si>
    <t>50474</t>
  </si>
  <si>
    <t>Length</t>
  </si>
  <si>
    <t>HM</t>
  </si>
  <si>
    <t>Rapido</t>
  </si>
  <si>
    <t>Crane</t>
  </si>
  <si>
    <t>NE</t>
  </si>
  <si>
    <t>MWK</t>
  </si>
  <si>
    <t>MWT</t>
  </si>
  <si>
    <t>MWM</t>
  </si>
  <si>
    <t>MWB</t>
  </si>
  <si>
    <t>MWD</t>
  </si>
  <si>
    <t>PA</t>
  </si>
  <si>
    <t>Coach</t>
  </si>
  <si>
    <t>PB</t>
  </si>
  <si>
    <t>PS</t>
  </si>
  <si>
    <t>59'</t>
  </si>
  <si>
    <t>56'</t>
  </si>
  <si>
    <t>LU</t>
  </si>
  <si>
    <t>Last ID:</t>
  </si>
  <si>
    <t>Mfr.</t>
  </si>
  <si>
    <t>Exactrail</t>
  </si>
  <si>
    <t>TP</t>
  </si>
  <si>
    <t>TM</t>
  </si>
  <si>
    <t>MWW</t>
  </si>
  <si>
    <t>LO</t>
  </si>
  <si>
    <t>Box car for general service</t>
  </si>
  <si>
    <t>Box car with interior bulkheads or load restraints</t>
  </si>
  <si>
    <t>Baggage Car</t>
  </si>
  <si>
    <t>PD</t>
  </si>
  <si>
    <t>Dining Car</t>
  </si>
  <si>
    <t>Company service - office cars, rules instruction, etc.</t>
  </si>
  <si>
    <t>Gondola, general service, fixed or drop ends</t>
  </si>
  <si>
    <t>GS</t>
  </si>
  <si>
    <t>Gondola with fixed sides and ends with drop bottom doors hinged at center sill</t>
  </si>
  <si>
    <t>GT</t>
  </si>
  <si>
    <t>Gondola with high fixed sides and fixed or hinged ends</t>
  </si>
  <si>
    <t>HK</t>
  </si>
  <si>
    <t>LC</t>
  </si>
  <si>
    <t>Pulpwood flatcar</t>
  </si>
  <si>
    <t>Covered hopper</t>
  </si>
  <si>
    <t>Box car with roof hatches</t>
  </si>
  <si>
    <t>All-Door Boxcar</t>
  </si>
  <si>
    <t>T</t>
  </si>
  <si>
    <t>Tank Car - General service</t>
  </si>
  <si>
    <t>Tank Car - Pressurized</t>
  </si>
  <si>
    <t>TA</t>
  </si>
  <si>
    <t>Tank Car - Acid Service</t>
  </si>
  <si>
    <t>Ballast Car</t>
  </si>
  <si>
    <t>Dump cars</t>
  </si>
  <si>
    <t>MWE</t>
  </si>
  <si>
    <t>MWF</t>
  </si>
  <si>
    <t>Flatcar car (work service)</t>
  </si>
  <si>
    <t>Snow removing car - any car with special device for removing from between or alongside rails</t>
  </si>
  <si>
    <t>Ballast spreader - car with blades or wings for spreading and trimming ballast</t>
  </si>
  <si>
    <t>Store-supply car</t>
  </si>
  <si>
    <t>Tool and block car</t>
  </si>
  <si>
    <t>Boarding outfit car</t>
  </si>
  <si>
    <t>Standard flatcar</t>
  </si>
  <si>
    <t>Bulkhead flatcars</t>
  </si>
  <si>
    <t>FL</t>
  </si>
  <si>
    <t>Logging flatcar</t>
  </si>
  <si>
    <t>FD</t>
  </si>
  <si>
    <t>Depressed center flat car</t>
  </si>
  <si>
    <t>Hopper car with two or more bays dumping outside and/or inside rails</t>
  </si>
  <si>
    <t>HMA</t>
  </si>
  <si>
    <t>Hopper car with two bays with door hinged lengthwise for dumping between rails</t>
  </si>
  <si>
    <t>Hopper car with two bays hinged crosswise for dumping between rails</t>
  </si>
  <si>
    <t>Hopper car with three or more bays hinged crosswise for dumping between rails</t>
  </si>
  <si>
    <t>May be appended with "S" when equipped for specific commodity, "R" when equipped with removeable roof</t>
  </si>
  <si>
    <t>Box car similar to XM but suitable or designed for a specific commodity</t>
  </si>
  <si>
    <t>All cabooses</t>
  </si>
  <si>
    <t>Weath.</t>
  </si>
  <si>
    <t>603</t>
  </si>
  <si>
    <t>605</t>
  </si>
  <si>
    <t>Comb. door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</si>
</sst>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/>
    <xf numFmtId="0" fontId="0" fillId="0" borderId="3" xfId="0" applyNumberFormat="1" applyFont="1" applyFill="1" applyBorder="1"/>
    <xf numFmtId="0" fontId="0" fillId="0" borderId="2" xfId="0" applyNumberFormat="1" applyFont="1" applyFill="1" applyBorder="1"/>
    <xf numFmtId="0" fontId="1" fillId="0" borderId="4" xfId="0" applyNumberFormat="1" applyFont="1" applyFill="1" applyBorder="1"/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/>
    <xf numFmtId="0" fontId="0" fillId="0" borderId="0" xfId="0" applyNumberFormat="1" applyFill="1" applyBorder="1"/>
    <xf numFmtId="0" fontId="0" fillId="0" borderId="0" xfId="0" applyNumberFormat="1" applyFill="1"/>
    <xf numFmtId="0" fontId="0" fillId="0" borderId="5" xfId="0" applyNumberFormat="1" applyFont="1" applyFill="1" applyBorder="1"/>
    <xf numFmtId="0" fontId="1" fillId="0" borderId="6" xfId="0" applyNumberFormat="1" applyFont="1" applyFill="1" applyBorder="1"/>
    <xf numFmtId="0" fontId="2" fillId="0" borderId="7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/>
    <xf numFmtId="0" fontId="2" fillId="0" borderId="0" xfId="0" applyNumberFormat="1" applyFont="1" applyFill="1"/>
    <xf numFmtId="0" fontId="0" fillId="0" borderId="0" xfId="0" applyNumberFormat="1" applyFill="1" applyBorder="1" applyAlignment="1"/>
    <xf numFmtId="0" fontId="1" fillId="0" borderId="0" xfId="0" applyNumberFormat="1" applyFont="1" applyFill="1"/>
    <xf numFmtId="49" fontId="3" fillId="0" borderId="0" xfId="0" applyNumberFormat="1" applyFont="1" applyFill="1"/>
    <xf numFmtId="49" fontId="4" fillId="0" borderId="0" xfId="0" applyNumberFormat="1" applyFont="1"/>
    <xf numFmtId="49" fontId="5" fillId="0" borderId="0" xfId="0" applyNumberFormat="1" applyFont="1"/>
    <xf numFmtId="49" fontId="3" fillId="0" borderId="0" xfId="0" applyNumberFormat="1" applyFont="1"/>
    <xf numFmtId="0" fontId="5" fillId="0" borderId="0" xfId="0" applyFont="1"/>
    <xf numFmtId="0" fontId="3" fillId="0" borderId="0" xfId="0" applyFont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0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horizontal="left"/>
    </xf>
    <xf numFmtId="0" fontId="0" fillId="0" borderId="3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left"/>
    </xf>
    <xf numFmtId="0" fontId="0" fillId="0" borderId="0" xfId="0" applyNumberFormat="1" applyFill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A16"/>
  <sheetViews>
    <sheetView view="pageLayout" zoomScale="95" zoomScaleNormal="100" zoomScaleSheetLayoutView="112" zoomScalePageLayoutView="95" workbookViewId="0">
      <selection activeCell="E17" sqref="E17"/>
    </sheetView>
  </sheetViews>
  <sheetFormatPr defaultRowHeight="15"/>
  <cols>
    <col min="1" max="1" width="5.85546875" style="9" customWidth="1"/>
    <col min="2" max="2" width="4.140625" style="9" customWidth="1"/>
    <col min="3" max="3" width="1.85546875" style="9" customWidth="1"/>
    <col min="4" max="4" width="6.42578125" style="9" bestFit="1" customWidth="1"/>
    <col min="5" max="5" width="7.140625" style="9" customWidth="1"/>
    <col min="6" max="6" width="5.85546875" style="9" customWidth="1"/>
    <col min="7" max="7" width="4.140625" style="9" customWidth="1"/>
    <col min="8" max="8" width="1.85546875" style="9" customWidth="1"/>
    <col min="9" max="9" width="6.42578125" style="9" bestFit="1" customWidth="1"/>
    <col min="10" max="10" width="7.140625" style="9" customWidth="1"/>
    <col min="11" max="11" width="5.85546875" style="9" customWidth="1"/>
    <col min="12" max="12" width="4.140625" style="9" customWidth="1"/>
    <col min="13" max="13" width="1.85546875" style="9" customWidth="1"/>
    <col min="14" max="14" width="6.42578125" style="9" bestFit="1" customWidth="1"/>
    <col min="15" max="15" width="7.140625" style="9" customWidth="1"/>
    <col min="16" max="16" width="5.85546875" style="9" customWidth="1"/>
    <col min="17" max="17" width="4.140625" style="9" customWidth="1"/>
    <col min="18" max="18" width="1.85546875" style="9" customWidth="1"/>
    <col min="19" max="19" width="6.42578125" style="9" bestFit="1" customWidth="1"/>
    <col min="20" max="20" width="7.140625" style="9" customWidth="1"/>
    <col min="21" max="21" width="5.85546875" style="9" customWidth="1"/>
    <col min="22" max="22" width="4.140625" style="9" customWidth="1"/>
    <col min="23" max="23" width="1.85546875" style="9" customWidth="1"/>
    <col min="24" max="24" width="6.42578125" style="9" bestFit="1" customWidth="1"/>
    <col min="25" max="25" width="7.140625" style="9" customWidth="1"/>
    <col min="26" max="26" width="5.85546875" style="8" customWidth="1"/>
    <col min="27" max="27" width="4.140625" style="9" customWidth="1"/>
    <col min="28" max="28" width="1.85546875" style="9" customWidth="1"/>
    <col min="29" max="29" width="6.42578125" style="9" bestFit="1" customWidth="1"/>
    <col min="30" max="30" width="7.140625" style="9" customWidth="1"/>
    <col min="31" max="31" width="5.85546875" style="9" customWidth="1"/>
    <col min="32" max="32" width="4.140625" style="9" customWidth="1"/>
    <col min="33" max="33" width="1.85546875" style="9" customWidth="1"/>
    <col min="34" max="34" width="6.42578125" style="9" bestFit="1" customWidth="1"/>
    <col min="35" max="35" width="7.140625" style="9" customWidth="1"/>
    <col min="36" max="36" width="5.85546875" style="9" customWidth="1"/>
    <col min="37" max="37" width="4.140625" style="9" customWidth="1"/>
    <col min="38" max="38" width="1.85546875" style="9" customWidth="1"/>
    <col min="39" max="39" width="6.42578125" style="9" bestFit="1" customWidth="1"/>
    <col min="40" max="40" width="7.140625" style="9" customWidth="1"/>
    <col min="41" max="41" width="5.85546875" style="9" customWidth="1"/>
    <col min="42" max="42" width="4.140625" style="9" customWidth="1"/>
    <col min="43" max="43" width="1.85546875" style="9" customWidth="1"/>
    <col min="44" max="44" width="6.42578125" style="9" bestFit="1" customWidth="1"/>
    <col min="45" max="45" width="7.140625" style="9" customWidth="1"/>
    <col min="46" max="46" width="5.85546875" style="9" customWidth="1"/>
    <col min="47" max="47" width="4.140625" style="9" customWidth="1"/>
    <col min="48" max="48" width="1.85546875" style="9" customWidth="1"/>
    <col min="49" max="49" width="6.42578125" style="9" bestFit="1" customWidth="1"/>
    <col min="50" max="50" width="7.140625" style="9" customWidth="1"/>
    <col min="51" max="51" width="5.85546875" style="9" customWidth="1"/>
    <col min="52" max="52" width="4.140625" style="9" customWidth="1"/>
    <col min="53" max="53" width="1.85546875" style="9" customWidth="1"/>
    <col min="54" max="54" width="6.42578125" style="9" bestFit="1" customWidth="1"/>
    <col min="55" max="55" width="7.140625" style="9" customWidth="1"/>
    <col min="56" max="56" width="5.85546875" style="9" customWidth="1"/>
    <col min="57" max="57" width="4.140625" style="9" customWidth="1"/>
    <col min="58" max="58" width="1.85546875" style="9" customWidth="1"/>
    <col min="59" max="59" width="6.42578125" style="9" bestFit="1" customWidth="1"/>
    <col min="60" max="60" width="7.140625" style="9" customWidth="1"/>
    <col min="61" max="61" width="5.85546875" style="9" customWidth="1"/>
    <col min="62" max="62" width="4.140625" style="9" customWidth="1"/>
    <col min="63" max="63" width="1.85546875" style="9" customWidth="1"/>
    <col min="64" max="64" width="6.42578125" style="9" bestFit="1" customWidth="1"/>
    <col min="65" max="65" width="7.140625" style="9" customWidth="1"/>
    <col min="66" max="66" width="5.85546875" style="9" customWidth="1"/>
    <col min="67" max="67" width="4.140625" style="9" customWidth="1"/>
    <col min="68" max="68" width="1.85546875" style="9" customWidth="1"/>
    <col min="69" max="69" width="6.42578125" style="9" bestFit="1" customWidth="1"/>
    <col min="70" max="70" width="7.140625" style="9" customWidth="1"/>
    <col min="71" max="71" width="5.85546875" style="9" customWidth="1"/>
    <col min="72" max="72" width="4.140625" style="9" customWidth="1"/>
    <col min="73" max="73" width="1.85546875" style="9" customWidth="1"/>
    <col min="74" max="74" width="6.42578125" style="9" bestFit="1" customWidth="1"/>
    <col min="75" max="75" width="7.140625" style="9" customWidth="1"/>
    <col min="76" max="16384" width="9.140625" style="9"/>
  </cols>
  <sheetData>
    <row r="1" spans="1:131" ht="14.25" customHeight="1">
      <c r="A1" s="2" t="s">
        <v>3</v>
      </c>
      <c r="B1" s="3"/>
      <c r="C1" s="47" t="str">
        <f>VLOOKUP(E16,Data!A:K,2,FALSE)</f>
        <v>ABOX</v>
      </c>
      <c r="D1" s="47"/>
      <c r="E1" s="4"/>
      <c r="F1" s="2" t="s">
        <v>3</v>
      </c>
      <c r="G1" s="3"/>
      <c r="H1" s="47" t="str">
        <f>VLOOKUP(E16+1,Data!A:K,2,FALSE)</f>
        <v>ABOX</v>
      </c>
      <c r="I1" s="47"/>
      <c r="J1" s="4"/>
      <c r="K1" s="2" t="s">
        <v>3</v>
      </c>
      <c r="L1" s="3"/>
      <c r="M1" s="47" t="str">
        <f>VLOOKUP(E16+2,Data!A:K,2,FALSE)</f>
        <v>AC</v>
      </c>
      <c r="N1" s="47"/>
      <c r="O1" s="4"/>
      <c r="P1" s="2" t="s">
        <v>3</v>
      </c>
      <c r="Q1" s="3"/>
      <c r="R1" s="47" t="str">
        <f>VLOOKUP(E16+3,Data!A:K,2,FALSE)</f>
        <v>AC</v>
      </c>
      <c r="S1" s="47"/>
      <c r="T1" s="4"/>
      <c r="U1" s="2" t="s">
        <v>3</v>
      </c>
      <c r="V1" s="3"/>
      <c r="W1" s="47" t="str">
        <f>VLOOKUP(E16+4,Data!A:K,2,FALSE)</f>
        <v>AC</v>
      </c>
      <c r="X1" s="47"/>
      <c r="Y1" s="4"/>
      <c r="Z1" s="5"/>
      <c r="AA1" s="5"/>
      <c r="AB1" s="6"/>
      <c r="AC1" s="6"/>
      <c r="AD1" s="7"/>
      <c r="AE1" s="5"/>
      <c r="AF1" s="5"/>
      <c r="AG1" s="6"/>
      <c r="AH1" s="6"/>
      <c r="AI1" s="7"/>
      <c r="AJ1" s="5"/>
      <c r="AK1" s="5"/>
      <c r="AL1" s="6"/>
      <c r="AM1" s="6"/>
      <c r="AN1" s="7"/>
      <c r="AO1" s="5"/>
      <c r="AP1" s="5"/>
      <c r="AQ1" s="6"/>
      <c r="AR1" s="6"/>
      <c r="AS1" s="7"/>
      <c r="AT1" s="5"/>
      <c r="AU1" s="5"/>
      <c r="AV1" s="6"/>
      <c r="AW1" s="6"/>
      <c r="AX1" s="7"/>
      <c r="AY1" s="5"/>
      <c r="AZ1" s="5"/>
      <c r="BA1" s="42"/>
      <c r="BB1" s="42"/>
      <c r="BC1" s="7"/>
      <c r="BD1" s="5"/>
      <c r="BE1" s="5"/>
      <c r="BF1" s="42"/>
      <c r="BG1" s="42"/>
      <c r="BH1" s="7"/>
      <c r="BI1" s="5"/>
      <c r="BJ1" s="5"/>
      <c r="BK1" s="42"/>
      <c r="BL1" s="42"/>
      <c r="BM1" s="7"/>
      <c r="BN1" s="5"/>
      <c r="BO1" s="5"/>
      <c r="BP1" s="42"/>
      <c r="BQ1" s="42"/>
      <c r="BR1" s="7"/>
      <c r="BS1" s="5"/>
      <c r="BT1" s="5"/>
      <c r="BU1" s="42"/>
      <c r="BV1" s="42"/>
      <c r="BW1" s="7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</row>
    <row r="2" spans="1:131" ht="14.25" customHeight="1">
      <c r="A2" s="10" t="s">
        <v>4</v>
      </c>
      <c r="B2" s="5"/>
      <c r="C2" s="42" t="str">
        <f>VLOOKUP(E16,Data!A:K,3,FALSE)</f>
        <v>50462</v>
      </c>
      <c r="D2" s="42"/>
      <c r="E2" s="43"/>
      <c r="F2" s="10" t="s">
        <v>4</v>
      </c>
      <c r="G2" s="5"/>
      <c r="H2" s="42" t="str">
        <f>VLOOKUP(E16+1,Data!A:K,3,FALSE)</f>
        <v>50474</v>
      </c>
      <c r="I2" s="42"/>
      <c r="J2" s="43"/>
      <c r="K2" s="10" t="s">
        <v>4</v>
      </c>
      <c r="L2" s="5"/>
      <c r="M2" s="42" t="str">
        <f>VLOOKUP(E16+2,Data!A:K,3,FALSE)</f>
        <v>603</v>
      </c>
      <c r="N2" s="42"/>
      <c r="O2" s="43"/>
      <c r="P2" s="10" t="s">
        <v>4</v>
      </c>
      <c r="Q2" s="5"/>
      <c r="R2" s="42" t="str">
        <f>VLOOKUP(E16+3,Data!A:K,3,FALSE)</f>
        <v>605</v>
      </c>
      <c r="S2" s="42"/>
      <c r="T2" s="43"/>
      <c r="U2" s="10" t="s">
        <v>4</v>
      </c>
      <c r="V2" s="5"/>
      <c r="W2" s="42">
        <f>VLOOKUP(E16+4,Data!A:K,3,FALSE)</f>
        <v>606</v>
      </c>
      <c r="X2" s="42"/>
      <c r="Y2" s="43"/>
      <c r="Z2" s="5"/>
      <c r="AA2" s="5"/>
      <c r="AB2" s="6"/>
      <c r="AC2" s="6"/>
      <c r="AD2" s="6"/>
      <c r="AE2" s="5"/>
      <c r="AF2" s="5"/>
      <c r="AG2" s="6"/>
      <c r="AH2" s="6"/>
      <c r="AI2" s="6"/>
      <c r="AJ2" s="5"/>
      <c r="AK2" s="5"/>
      <c r="AL2" s="6"/>
      <c r="AM2" s="6"/>
      <c r="AN2" s="6"/>
      <c r="AO2" s="5"/>
      <c r="AP2" s="5"/>
      <c r="AQ2" s="6"/>
      <c r="AR2" s="6"/>
      <c r="AS2" s="6"/>
      <c r="AT2" s="5"/>
      <c r="AU2" s="5"/>
      <c r="AV2" s="6"/>
      <c r="AW2" s="6"/>
      <c r="AX2" s="6"/>
      <c r="AY2" s="5"/>
      <c r="AZ2" s="5"/>
      <c r="BA2" s="42"/>
      <c r="BB2" s="42"/>
      <c r="BC2" s="42"/>
      <c r="BD2" s="5"/>
      <c r="BE2" s="5"/>
      <c r="BF2" s="42"/>
      <c r="BG2" s="42"/>
      <c r="BH2" s="42"/>
      <c r="BI2" s="5"/>
      <c r="BJ2" s="5"/>
      <c r="BK2" s="42"/>
      <c r="BL2" s="42"/>
      <c r="BM2" s="42"/>
      <c r="BN2" s="5"/>
      <c r="BO2" s="5"/>
      <c r="BP2" s="42"/>
      <c r="BQ2" s="42"/>
      <c r="BR2" s="42"/>
      <c r="BS2" s="5"/>
      <c r="BT2" s="5"/>
      <c r="BU2" s="42"/>
      <c r="BV2" s="42"/>
      <c r="BW2" s="42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</row>
    <row r="3" spans="1:131" ht="14.25" customHeight="1">
      <c r="A3" s="10" t="s">
        <v>0</v>
      </c>
      <c r="B3" s="39" t="str">
        <f>VLOOKUP(E16,Data!A:K,4,FALSE)</f>
        <v>XM</v>
      </c>
      <c r="C3" s="39"/>
      <c r="D3" s="42" t="str">
        <f>VLOOKUP(E16,Data!A:K,5,FALSE)</f>
        <v>Boxcar</v>
      </c>
      <c r="E3" s="43"/>
      <c r="F3" s="10" t="s">
        <v>0</v>
      </c>
      <c r="G3" s="39" t="str">
        <f>VLOOKUP(E16+1,Data!A:K,4,FALSE)</f>
        <v>XM</v>
      </c>
      <c r="H3" s="39"/>
      <c r="I3" s="42" t="str">
        <f>VLOOKUP(E16+1,Data!A:K,5,FALSE)</f>
        <v>Boxcar</v>
      </c>
      <c r="J3" s="43"/>
      <c r="K3" s="10" t="s">
        <v>0</v>
      </c>
      <c r="L3" s="39" t="str">
        <f>VLOOKUP(E16+2,Data!A:K,4,FALSE)</f>
        <v>GB</v>
      </c>
      <c r="M3" s="39"/>
      <c r="N3" s="42" t="str">
        <f>VLOOKUP(E16+2,Data!A:K,5,FALSE)</f>
        <v>Gondola</v>
      </c>
      <c r="O3" s="43"/>
      <c r="P3" s="10" t="s">
        <v>0</v>
      </c>
      <c r="Q3" s="39" t="str">
        <f>VLOOKUP(E16+3,Data!A:K,4,FALSE)</f>
        <v>GB</v>
      </c>
      <c r="R3" s="39"/>
      <c r="S3" s="42" t="str">
        <f>VLOOKUP(E16+3,Data!A:K,5,FALSE)</f>
        <v>Gondola</v>
      </c>
      <c r="T3" s="43"/>
      <c r="U3" s="10" t="s">
        <v>0</v>
      </c>
      <c r="V3" s="39" t="str">
        <f>VLOOKUP(E16+4,Data!A:K,4,FALSE)</f>
        <v>GB</v>
      </c>
      <c r="W3" s="39"/>
      <c r="X3" s="42" t="str">
        <f>VLOOKUP(E16+4,Data!A:K,5,FALSE)</f>
        <v>Gondola</v>
      </c>
      <c r="Y3" s="43"/>
      <c r="Z3" s="5"/>
      <c r="AA3" s="6"/>
      <c r="AB3" s="6"/>
      <c r="AC3" s="6"/>
      <c r="AD3" s="6"/>
      <c r="AE3" s="5"/>
      <c r="AF3" s="6"/>
      <c r="AG3" s="6"/>
      <c r="AH3" s="6"/>
      <c r="AI3" s="6"/>
      <c r="AJ3" s="5"/>
      <c r="AK3" s="6"/>
      <c r="AL3" s="6"/>
      <c r="AM3" s="6"/>
      <c r="AN3" s="6"/>
      <c r="AO3" s="5"/>
      <c r="AP3" s="6"/>
      <c r="AQ3" s="6"/>
      <c r="AR3" s="6"/>
      <c r="AS3" s="6"/>
      <c r="AT3" s="5"/>
      <c r="AU3" s="6"/>
      <c r="AV3" s="6"/>
      <c r="AW3" s="6"/>
      <c r="AX3" s="6"/>
      <c r="AY3" s="5"/>
      <c r="AZ3" s="39"/>
      <c r="BA3" s="39"/>
      <c r="BB3" s="42"/>
      <c r="BC3" s="42"/>
      <c r="BD3" s="5"/>
      <c r="BE3" s="39"/>
      <c r="BF3" s="39"/>
      <c r="BG3" s="42"/>
      <c r="BH3" s="42"/>
      <c r="BI3" s="5"/>
      <c r="BJ3" s="39"/>
      <c r="BK3" s="39"/>
      <c r="BL3" s="42"/>
      <c r="BM3" s="42"/>
      <c r="BN3" s="5"/>
      <c r="BO3" s="39"/>
      <c r="BP3" s="39"/>
      <c r="BQ3" s="42"/>
      <c r="BR3" s="42"/>
      <c r="BS3" s="5"/>
      <c r="BT3" s="39"/>
      <c r="BU3" s="39"/>
      <c r="BV3" s="42"/>
      <c r="BW3" s="42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</row>
    <row r="4" spans="1:131" ht="14.25" customHeight="1">
      <c r="A4" s="10" t="s">
        <v>1</v>
      </c>
      <c r="B4" s="39" t="str">
        <f>VLOOKUP(E16,Data!A:K,6,FALSE)</f>
        <v>Yellow</v>
      </c>
      <c r="C4" s="39"/>
      <c r="D4" s="8" t="s">
        <v>7</v>
      </c>
      <c r="E4" s="11" t="str">
        <f>VLOOKUP(E16,Data!A:K,7,FALSE)</f>
        <v>56'</v>
      </c>
      <c r="F4" s="10" t="s">
        <v>1</v>
      </c>
      <c r="G4" s="39" t="str">
        <f>VLOOKUP(E16+1,Data!A:K,6,FALSE)</f>
        <v>Yellow</v>
      </c>
      <c r="H4" s="39"/>
      <c r="I4" s="8" t="s">
        <v>7</v>
      </c>
      <c r="J4" s="11" t="str">
        <f>VLOOKUP(E16+1,Data!A:K,7,FALSE)</f>
        <v>56'</v>
      </c>
      <c r="K4" s="10" t="s">
        <v>1</v>
      </c>
      <c r="L4" s="39" t="str">
        <f>VLOOKUP(E16+2,Data!A:K,6,FALSE)</f>
        <v>Black</v>
      </c>
      <c r="M4" s="39"/>
      <c r="N4" s="8" t="s">
        <v>7</v>
      </c>
      <c r="O4" s="11" t="str">
        <f>VLOOKUP(E16+2,Data!A:K,7,FALSE)</f>
        <v>59'</v>
      </c>
      <c r="P4" s="10" t="s">
        <v>1</v>
      </c>
      <c r="Q4" s="39" t="str">
        <f>VLOOKUP(E16+3,Data!A:K,6,FALSE)</f>
        <v>Black</v>
      </c>
      <c r="R4" s="39"/>
      <c r="S4" s="8" t="s">
        <v>7</v>
      </c>
      <c r="T4" s="11" t="str">
        <f>VLOOKUP(E16+3,Data!A:K,7,FALSE)</f>
        <v>59'</v>
      </c>
      <c r="U4" s="10" t="s">
        <v>1</v>
      </c>
      <c r="V4" s="39" t="str">
        <f>VLOOKUP(E16+4,Data!A:K,6,FALSE)</f>
        <v>Black</v>
      </c>
      <c r="W4" s="39"/>
      <c r="X4" s="8" t="s">
        <v>7</v>
      </c>
      <c r="Y4" s="11" t="str">
        <f>VLOOKUP(E16+4,Data!A:K,7,FALSE)</f>
        <v>59'</v>
      </c>
      <c r="Z4" s="5"/>
      <c r="AA4" s="6"/>
      <c r="AB4" s="6"/>
      <c r="AC4" s="8"/>
      <c r="AD4" s="7"/>
      <c r="AE4" s="5"/>
      <c r="AF4" s="6"/>
      <c r="AG4" s="6"/>
      <c r="AH4" s="8"/>
      <c r="AI4" s="7"/>
      <c r="AJ4" s="5"/>
      <c r="AK4" s="6"/>
      <c r="AL4" s="6"/>
      <c r="AM4" s="8"/>
      <c r="AN4" s="7"/>
      <c r="AO4" s="5"/>
      <c r="AP4" s="6"/>
      <c r="AQ4" s="6"/>
      <c r="AR4" s="8"/>
      <c r="AS4" s="7"/>
      <c r="AT4" s="5"/>
      <c r="AU4" s="6"/>
      <c r="AV4" s="6"/>
      <c r="AW4" s="8"/>
      <c r="AX4" s="7"/>
      <c r="AY4" s="5"/>
      <c r="AZ4" s="39"/>
      <c r="BA4" s="39"/>
      <c r="BB4" s="8"/>
      <c r="BC4" s="7"/>
      <c r="BD4" s="5"/>
      <c r="BE4" s="39"/>
      <c r="BF4" s="39"/>
      <c r="BG4" s="8"/>
      <c r="BH4" s="7"/>
      <c r="BI4" s="5"/>
      <c r="BJ4" s="39"/>
      <c r="BK4" s="39"/>
      <c r="BL4" s="8"/>
      <c r="BM4" s="7"/>
      <c r="BN4" s="5"/>
      <c r="BO4" s="39"/>
      <c r="BP4" s="39"/>
      <c r="BQ4" s="8"/>
      <c r="BR4" s="7"/>
      <c r="BS4" s="5"/>
      <c r="BT4" s="39"/>
      <c r="BU4" s="39"/>
      <c r="BV4" s="8"/>
      <c r="BW4" s="7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</row>
    <row r="5" spans="1:131" s="15" customFormat="1" ht="12.75" customHeight="1">
      <c r="A5" s="12" t="s">
        <v>2</v>
      </c>
      <c r="B5" s="50" t="str">
        <f>IF(VLOOKUP(E16,Data!A:K,8,FALSE)="","",VLOOKUP(E16,Data!A:K,8,FALSE))</f>
        <v>Comb. door</v>
      </c>
      <c r="C5" s="50"/>
      <c r="D5" s="50"/>
      <c r="E5" s="51"/>
      <c r="F5" s="12" t="s">
        <v>2</v>
      </c>
      <c r="G5" s="50" t="str">
        <f>IF(VLOOKUP(E16+1,Data!A:K,8,FALSE)="","",VLOOKUP(E16+1,Data!A:K,8,FALSE))</f>
        <v>Comb. door</v>
      </c>
      <c r="H5" s="50"/>
      <c r="I5" s="50"/>
      <c r="J5" s="51"/>
      <c r="K5" s="12" t="s">
        <v>2</v>
      </c>
      <c r="L5" s="50" t="str">
        <f>IF(VLOOKUP(E16+2,Data!A:K,8,FALSE)="","",VLOOKUP(E16+2,Data!A:K,8,FALSE))</f>
        <v>Drop end</v>
      </c>
      <c r="M5" s="50"/>
      <c r="N5" s="50"/>
      <c r="O5" s="51"/>
      <c r="P5" s="12" t="s">
        <v>2</v>
      </c>
      <c r="Q5" s="50" t="str">
        <f>IF(VLOOKUP(E16+3,Data!A:K,8,FALSE)="","",VLOOKUP(E16+3,Data!A:K,8,FALSE))</f>
        <v>Drop end</v>
      </c>
      <c r="R5" s="50"/>
      <c r="S5" s="50"/>
      <c r="T5" s="51"/>
      <c r="U5" s="12" t="s">
        <v>2</v>
      </c>
      <c r="V5" s="50" t="str">
        <f>IF(VLOOKUP(E16+4,Data!A:K,8,FALSE)="","",VLOOKUP(E16+4,Data!A:K,8,FALSE))</f>
        <v>Drop end</v>
      </c>
      <c r="W5" s="50"/>
      <c r="X5" s="50"/>
      <c r="Y5" s="51"/>
      <c r="Z5" s="13"/>
      <c r="AA5" s="14"/>
      <c r="AB5" s="14"/>
      <c r="AC5" s="14"/>
      <c r="AD5" s="14"/>
      <c r="AE5" s="13"/>
      <c r="AF5" s="14"/>
      <c r="AG5" s="14"/>
      <c r="AH5" s="14"/>
      <c r="AI5" s="14"/>
      <c r="AJ5" s="13"/>
      <c r="AK5" s="14"/>
      <c r="AL5" s="14"/>
      <c r="AM5" s="14"/>
      <c r="AN5" s="14"/>
      <c r="AO5" s="13"/>
      <c r="AP5" s="14"/>
      <c r="AQ5" s="14"/>
      <c r="AR5" s="14"/>
      <c r="AS5" s="14"/>
      <c r="AT5" s="13"/>
      <c r="AU5" s="14"/>
      <c r="AV5" s="14"/>
      <c r="AW5" s="14"/>
      <c r="AX5" s="14"/>
      <c r="AY5" s="13"/>
      <c r="AZ5" s="49"/>
      <c r="BA5" s="49"/>
      <c r="BB5" s="49"/>
      <c r="BC5" s="49"/>
      <c r="BD5" s="13"/>
      <c r="BE5" s="49"/>
      <c r="BF5" s="49"/>
      <c r="BG5" s="49"/>
      <c r="BH5" s="49"/>
      <c r="BI5" s="13"/>
      <c r="BJ5" s="49"/>
      <c r="BK5" s="49"/>
      <c r="BL5" s="49"/>
      <c r="BM5" s="49"/>
      <c r="BN5" s="13"/>
      <c r="BO5" s="49"/>
      <c r="BP5" s="49"/>
      <c r="BQ5" s="49"/>
      <c r="BR5" s="49"/>
      <c r="BS5" s="13"/>
      <c r="BT5" s="49"/>
      <c r="BU5" s="49"/>
      <c r="BV5" s="49"/>
      <c r="BW5" s="49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</row>
    <row r="6" spans="1:131" ht="45" customHeight="1">
      <c r="A6" s="44"/>
      <c r="B6" s="45"/>
      <c r="C6" s="45"/>
      <c r="D6" s="45"/>
      <c r="E6" s="46"/>
      <c r="F6" s="44"/>
      <c r="G6" s="45"/>
      <c r="H6" s="45"/>
      <c r="I6" s="45"/>
      <c r="J6" s="46"/>
      <c r="K6" s="44"/>
      <c r="L6" s="45"/>
      <c r="M6" s="45"/>
      <c r="N6" s="45"/>
      <c r="O6" s="46"/>
      <c r="P6" s="44"/>
      <c r="Q6" s="45"/>
      <c r="R6" s="45"/>
      <c r="S6" s="45"/>
      <c r="T6" s="46"/>
      <c r="U6" s="44"/>
      <c r="V6" s="45"/>
      <c r="W6" s="45"/>
      <c r="X6" s="45"/>
      <c r="Y6" s="4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</row>
    <row r="7" spans="1:131">
      <c r="A7" s="37" t="s">
        <v>5</v>
      </c>
      <c r="B7" s="30"/>
      <c r="C7" s="30"/>
      <c r="D7" s="30"/>
      <c r="E7" s="38"/>
      <c r="F7" s="37" t="s">
        <v>5</v>
      </c>
      <c r="G7" s="30"/>
      <c r="H7" s="30"/>
      <c r="I7" s="30"/>
      <c r="J7" s="38"/>
      <c r="K7" s="37" t="s">
        <v>5</v>
      </c>
      <c r="L7" s="30"/>
      <c r="M7" s="30"/>
      <c r="N7" s="30"/>
      <c r="O7" s="38"/>
      <c r="P7" s="37" t="s">
        <v>5</v>
      </c>
      <c r="Q7" s="30"/>
      <c r="R7" s="30"/>
      <c r="S7" s="30"/>
      <c r="T7" s="38"/>
      <c r="U7" s="37" t="s">
        <v>5</v>
      </c>
      <c r="V7" s="30"/>
      <c r="W7" s="30"/>
      <c r="X7" s="30"/>
      <c r="Y7" s="38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</row>
    <row r="8" spans="1:131" s="17" customFormat="1">
      <c r="A8" s="40" t="str">
        <f>IF(VLOOKUP(E16,Data!A:K,9,FALSE)="","",VLOOKUP(E16,Data!A:K,9,FALSE))</f>
        <v/>
      </c>
      <c r="B8" s="39"/>
      <c r="C8" s="39"/>
      <c r="D8" s="39"/>
      <c r="E8" s="41"/>
      <c r="F8" s="40" t="str">
        <f>IF(VLOOKUP(E16+1,Data!A:K,9,FALSE)="","",VLOOKUP(E16+1,Data!A:K,9,FALSE))</f>
        <v/>
      </c>
      <c r="G8" s="39"/>
      <c r="H8" s="39"/>
      <c r="I8" s="39"/>
      <c r="J8" s="41"/>
      <c r="K8" s="40" t="str">
        <f>IF(VLOOKUP(E16+2,Data!A:K,9,FALSE)="","",VLOOKUP(E16+2,Data!A:K,9,FALSE))</f>
        <v/>
      </c>
      <c r="L8" s="39"/>
      <c r="M8" s="39"/>
      <c r="N8" s="39"/>
      <c r="O8" s="41"/>
      <c r="P8" s="40" t="str">
        <f>IF(VLOOKUP(E16+3,Data!A:K,9,FALSE)="","",VLOOKUP(E16+3,Data!A:K,9,FALSE))</f>
        <v/>
      </c>
      <c r="Q8" s="39"/>
      <c r="R8" s="39"/>
      <c r="S8" s="39"/>
      <c r="T8" s="41"/>
      <c r="U8" s="40" t="str">
        <f>IF(VLOOKUP(E16+4,Data!A:K,9,FALSE)="","",VLOOKUP(E16+4,Data!A:K,9,FALSE))</f>
        <v/>
      </c>
      <c r="V8" s="39"/>
      <c r="W8" s="39"/>
      <c r="X8" s="39"/>
      <c r="Y8" s="41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</row>
    <row r="9" spans="1:131" s="17" customFormat="1">
      <c r="A9" s="40" t="str">
        <f>IF(VLOOKUP(E16,Data!A:K,10,FALSE)="","",VLOOKUP(E16,Data!A:K,10,FALSE))</f>
        <v/>
      </c>
      <c r="B9" s="39"/>
      <c r="C9" s="39"/>
      <c r="D9" s="39"/>
      <c r="E9" s="41"/>
      <c r="F9" s="40" t="str">
        <f>IF(VLOOKUP(E16+1,Data!A:K,10,FALSE)="","",VLOOKUP(E16+1,Data!A:K,10,FALSE))</f>
        <v/>
      </c>
      <c r="G9" s="39"/>
      <c r="H9" s="39"/>
      <c r="I9" s="39"/>
      <c r="J9" s="41"/>
      <c r="K9" s="40" t="str">
        <f>IF(VLOOKUP(E16+2,Data!A:K,10,FALSE)="","",VLOOKUP(E16+2,Data!A:K,10,FALSE))</f>
        <v/>
      </c>
      <c r="L9" s="39"/>
      <c r="M9" s="39"/>
      <c r="N9" s="39"/>
      <c r="O9" s="41"/>
      <c r="P9" s="40" t="str">
        <f>IF(VLOOKUP(E16+3,Data!A:K,10,FALSE)="","",VLOOKUP(E16+3,Data!A:K,10,FALSE))</f>
        <v/>
      </c>
      <c r="Q9" s="39"/>
      <c r="R9" s="39"/>
      <c r="S9" s="39"/>
      <c r="T9" s="41"/>
      <c r="U9" s="40" t="str">
        <f>IF(VLOOKUP(E16+4,Data!A:K,10,FALSE)="","",VLOOKUP(E16+4,Data!A:K,10,FALSE))</f>
        <v/>
      </c>
      <c r="V9" s="39"/>
      <c r="W9" s="39"/>
      <c r="X9" s="39"/>
      <c r="Y9" s="41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</row>
    <row r="10" spans="1:131" ht="25.5" customHeight="1">
      <c r="A10" s="37"/>
      <c r="B10" s="30"/>
      <c r="C10" s="30"/>
      <c r="D10" s="30"/>
      <c r="E10" s="38"/>
      <c r="F10" s="37"/>
      <c r="G10" s="30"/>
      <c r="H10" s="30"/>
      <c r="I10" s="30"/>
      <c r="J10" s="38"/>
      <c r="K10" s="37"/>
      <c r="L10" s="30"/>
      <c r="M10" s="30"/>
      <c r="N10" s="30"/>
      <c r="O10" s="38"/>
      <c r="P10" s="37"/>
      <c r="Q10" s="30"/>
      <c r="R10" s="30"/>
      <c r="S10" s="30"/>
      <c r="T10" s="38"/>
      <c r="U10" s="37"/>
      <c r="V10" s="30"/>
      <c r="W10" s="30"/>
      <c r="X10" s="30"/>
      <c r="Y10" s="38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</row>
    <row r="11" spans="1:131" ht="114.75" customHeight="1">
      <c r="A11" s="34" t="s">
        <v>6</v>
      </c>
      <c r="B11" s="35"/>
      <c r="C11" s="35"/>
      <c r="D11" s="35"/>
      <c r="E11" s="36"/>
      <c r="F11" s="34" t="s">
        <v>6</v>
      </c>
      <c r="G11" s="35"/>
      <c r="H11" s="35"/>
      <c r="I11" s="35"/>
      <c r="J11" s="36"/>
      <c r="K11" s="34" t="s">
        <v>6</v>
      </c>
      <c r="L11" s="35"/>
      <c r="M11" s="35"/>
      <c r="N11" s="35"/>
      <c r="O11" s="36"/>
      <c r="P11" s="34" t="s">
        <v>6</v>
      </c>
      <c r="Q11" s="35"/>
      <c r="R11" s="35"/>
      <c r="S11" s="35"/>
      <c r="T11" s="36"/>
      <c r="U11" s="34" t="s">
        <v>6</v>
      </c>
      <c r="V11" s="35"/>
      <c r="W11" s="35"/>
      <c r="X11" s="35"/>
      <c r="Y11" s="3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</row>
    <row r="12" spans="1:131" ht="122.25" customHeight="1">
      <c r="A12" s="31"/>
      <c r="B12" s="32"/>
      <c r="C12" s="32"/>
      <c r="D12" s="32"/>
      <c r="E12" s="33"/>
      <c r="F12" s="31"/>
      <c r="G12" s="32"/>
      <c r="H12" s="32"/>
      <c r="I12" s="32"/>
      <c r="J12" s="33"/>
      <c r="K12" s="31"/>
      <c r="L12" s="32"/>
      <c r="M12" s="32"/>
      <c r="N12" s="32"/>
      <c r="O12" s="33"/>
      <c r="P12" s="31"/>
      <c r="Q12" s="32"/>
      <c r="R12" s="32"/>
      <c r="S12" s="32"/>
      <c r="T12" s="33"/>
      <c r="U12" s="31"/>
      <c r="V12" s="32"/>
      <c r="W12" s="32"/>
      <c r="X12" s="32"/>
      <c r="Y12" s="33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</row>
    <row r="16" spans="1:131">
      <c r="A16" s="48" t="s">
        <v>25</v>
      </c>
      <c r="B16" s="48"/>
      <c r="C16" s="48"/>
      <c r="D16" s="48"/>
      <c r="E16" s="9">
        <v>1</v>
      </c>
      <c r="I16" s="9" t="s">
        <v>55</v>
      </c>
      <c r="J16" s="9">
        <f>E16+4</f>
        <v>5</v>
      </c>
    </row>
  </sheetData>
  <mergeCells count="131">
    <mergeCell ref="A16:D16"/>
    <mergeCell ref="BT3:BU3"/>
    <mergeCell ref="BV3:BW3"/>
    <mergeCell ref="V3:W3"/>
    <mergeCell ref="X3:Y3"/>
    <mergeCell ref="BT5:BW5"/>
    <mergeCell ref="AZ5:BC5"/>
    <mergeCell ref="BE5:BH5"/>
    <mergeCell ref="BJ5:BM5"/>
    <mergeCell ref="B4:C4"/>
    <mergeCell ref="G4:H4"/>
    <mergeCell ref="L4:M4"/>
    <mergeCell ref="BO3:BP3"/>
    <mergeCell ref="BQ3:BR3"/>
    <mergeCell ref="BG3:BH3"/>
    <mergeCell ref="BJ3:BK3"/>
    <mergeCell ref="BL3:BM3"/>
    <mergeCell ref="AZ3:BA3"/>
    <mergeCell ref="B5:E5"/>
    <mergeCell ref="G5:J5"/>
    <mergeCell ref="L5:O5"/>
    <mergeCell ref="Q5:T5"/>
    <mergeCell ref="V5:Y5"/>
    <mergeCell ref="BO5:BR5"/>
    <mergeCell ref="BK1:BL1"/>
    <mergeCell ref="BP1:BQ1"/>
    <mergeCell ref="BU1:BV1"/>
    <mergeCell ref="C2:E2"/>
    <mergeCell ref="H2:J2"/>
    <mergeCell ref="M2:O2"/>
    <mergeCell ref="R2:T2"/>
    <mergeCell ref="W2:Y2"/>
    <mergeCell ref="BA1:BB1"/>
    <mergeCell ref="BF1:BG1"/>
    <mergeCell ref="C1:D1"/>
    <mergeCell ref="H1:I1"/>
    <mergeCell ref="M1:N1"/>
    <mergeCell ref="R1:S1"/>
    <mergeCell ref="W1:X1"/>
    <mergeCell ref="BP2:BR2"/>
    <mergeCell ref="BU2:BW2"/>
    <mergeCell ref="BA2:BC2"/>
    <mergeCell ref="BF2:BH2"/>
    <mergeCell ref="BK2:BM2"/>
    <mergeCell ref="BT4:BU4"/>
    <mergeCell ref="G3:H3"/>
    <mergeCell ref="I3:J3"/>
    <mergeCell ref="L3:M3"/>
    <mergeCell ref="N3:O3"/>
    <mergeCell ref="Q3:R3"/>
    <mergeCell ref="S3:T3"/>
    <mergeCell ref="BJ4:BK4"/>
    <mergeCell ref="BO4:BP4"/>
    <mergeCell ref="Q4:R4"/>
    <mergeCell ref="V4:W4"/>
    <mergeCell ref="AZ4:BA4"/>
    <mergeCell ref="BE4:BF4"/>
    <mergeCell ref="B3:C3"/>
    <mergeCell ref="D3:E3"/>
    <mergeCell ref="BS7:BW7"/>
    <mergeCell ref="BS6:BW6"/>
    <mergeCell ref="A7:E7"/>
    <mergeCell ref="F7:J7"/>
    <mergeCell ref="K7:O7"/>
    <mergeCell ref="P7:T7"/>
    <mergeCell ref="U7:Y7"/>
    <mergeCell ref="AY6:BC6"/>
    <mergeCell ref="BD6:BH6"/>
    <mergeCell ref="BI6:BM6"/>
    <mergeCell ref="BN6:BR6"/>
    <mergeCell ref="A6:E6"/>
    <mergeCell ref="F6:J6"/>
    <mergeCell ref="K6:O6"/>
    <mergeCell ref="P6:T6"/>
    <mergeCell ref="U6:Y6"/>
    <mergeCell ref="AY7:BC7"/>
    <mergeCell ref="BD7:BH7"/>
    <mergeCell ref="BI7:BM7"/>
    <mergeCell ref="BN7:BR7"/>
    <mergeCell ref="BB3:BC3"/>
    <mergeCell ref="BE3:BF3"/>
    <mergeCell ref="BI8:BM8"/>
    <mergeCell ref="BN8:BR8"/>
    <mergeCell ref="BS8:BW8"/>
    <mergeCell ref="A9:E9"/>
    <mergeCell ref="F9:J9"/>
    <mergeCell ref="K9:O9"/>
    <mergeCell ref="P9:T9"/>
    <mergeCell ref="U9:Y9"/>
    <mergeCell ref="AY8:BC8"/>
    <mergeCell ref="BD8:BH8"/>
    <mergeCell ref="A8:E8"/>
    <mergeCell ref="F8:J8"/>
    <mergeCell ref="K8:O8"/>
    <mergeCell ref="P8:T8"/>
    <mergeCell ref="U8:Y8"/>
    <mergeCell ref="BN9:BR9"/>
    <mergeCell ref="BS9:BW9"/>
    <mergeCell ref="A10:E10"/>
    <mergeCell ref="F10:J10"/>
    <mergeCell ref="K10:O10"/>
    <mergeCell ref="P10:T10"/>
    <mergeCell ref="U10:Y10"/>
    <mergeCell ref="AY9:BC9"/>
    <mergeCell ref="BD9:BH9"/>
    <mergeCell ref="BI9:BM9"/>
    <mergeCell ref="BI11:BM11"/>
    <mergeCell ref="BN11:BR11"/>
    <mergeCell ref="BS11:BW11"/>
    <mergeCell ref="BS10:BW10"/>
    <mergeCell ref="AY10:BC10"/>
    <mergeCell ref="BD10:BH10"/>
    <mergeCell ref="BI10:BM10"/>
    <mergeCell ref="BN10:BR10"/>
    <mergeCell ref="A12:E12"/>
    <mergeCell ref="F12:J12"/>
    <mergeCell ref="K12:O12"/>
    <mergeCell ref="P12:T12"/>
    <mergeCell ref="U12:Y12"/>
    <mergeCell ref="AY11:BC11"/>
    <mergeCell ref="BD11:BH11"/>
    <mergeCell ref="A11:E11"/>
    <mergeCell ref="F11:J11"/>
    <mergeCell ref="K11:O11"/>
    <mergeCell ref="P11:T11"/>
    <mergeCell ref="U11:Y11"/>
    <mergeCell ref="BI12:BM12"/>
    <mergeCell ref="BN12:BR12"/>
    <mergeCell ref="BS12:BW12"/>
    <mergeCell ref="AY12:BC12"/>
    <mergeCell ref="BD12:BH12"/>
  </mergeCells>
  <pageMargins left="0.25" right="0.25" top="0.75" bottom="0.75" header="0.3" footer="0.3"/>
  <pageSetup orientation="landscape" horizontalDpi="4294967293" verticalDpi="0" r:id="rId1"/>
  <colBreaks count="2" manualBreakCount="2">
    <brk id="25" max="1048575" man="1"/>
    <brk id="50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D502"/>
  <sheetViews>
    <sheetView tabSelected="1" workbookViewId="0">
      <selection activeCell="C17" sqref="C17"/>
    </sheetView>
  </sheetViews>
  <sheetFormatPr defaultRowHeight="15"/>
  <cols>
    <col min="1" max="1" width="7.5703125" style="1" bestFit="1" customWidth="1"/>
    <col min="2" max="2" width="10.28515625" style="1" bestFit="1" customWidth="1"/>
    <col min="3" max="3" width="11.7109375" style="24" customWidth="1"/>
    <col min="4" max="4" width="6.42578125" style="1" bestFit="1" customWidth="1"/>
    <col min="5" max="5" width="15.7109375" style="1" bestFit="1" customWidth="1"/>
    <col min="6" max="6" width="6.7109375" style="1" customWidth="1"/>
    <col min="7" max="7" width="7" style="1" bestFit="1" customWidth="1"/>
    <col min="8" max="8" width="22.140625" style="1" customWidth="1"/>
    <col min="9" max="9" width="16.85546875" style="1" bestFit="1" customWidth="1"/>
    <col min="10" max="10" width="21.28515625" style="1" customWidth="1"/>
    <col min="11" max="11" width="7.5703125" style="1" bestFit="1" customWidth="1"/>
    <col min="12" max="12" width="7.42578125" style="1" bestFit="1" customWidth="1"/>
    <col min="13" max="13" width="9.140625" style="1"/>
    <col min="14" max="14" width="23.28515625" style="1" bestFit="1" customWidth="1"/>
    <col min="15" max="15" width="14.28515625" style="1" bestFit="1" customWidth="1"/>
    <col min="16" max="16384" width="9.140625" style="1"/>
  </cols>
  <sheetData>
    <row r="1" spans="1:14">
      <c r="A1" s="1" t="s">
        <v>34</v>
      </c>
      <c r="B1" s="1" t="s">
        <v>26</v>
      </c>
      <c r="C1" s="24" t="s">
        <v>27</v>
      </c>
      <c r="D1" s="1" t="s">
        <v>28</v>
      </c>
      <c r="E1" s="1" t="s">
        <v>29</v>
      </c>
      <c r="F1" s="1" t="s">
        <v>30</v>
      </c>
      <c r="G1" s="1" t="s">
        <v>38</v>
      </c>
      <c r="H1" s="1" t="s">
        <v>31</v>
      </c>
      <c r="I1" s="1" t="s">
        <v>32</v>
      </c>
      <c r="J1" s="1" t="s">
        <v>33</v>
      </c>
      <c r="K1" s="1" t="s">
        <v>35</v>
      </c>
      <c r="L1" s="1" t="s">
        <v>108</v>
      </c>
      <c r="N1" s="1" t="s">
        <v>56</v>
      </c>
    </row>
    <row r="2" spans="1:14">
      <c r="A2" s="1">
        <v>1</v>
      </c>
      <c r="B2" s="1" t="s">
        <v>19</v>
      </c>
      <c r="C2" s="24" t="s">
        <v>36</v>
      </c>
      <c r="D2" s="1" t="s">
        <v>11</v>
      </c>
      <c r="E2" s="1" t="s">
        <v>12</v>
      </c>
      <c r="F2" s="1" t="s">
        <v>20</v>
      </c>
      <c r="G2" s="21" t="s">
        <v>53</v>
      </c>
      <c r="H2" s="1" t="s">
        <v>111</v>
      </c>
      <c r="K2" s="20"/>
      <c r="L2" s="20"/>
      <c r="N2" s="1" t="s">
        <v>57</v>
      </c>
    </row>
    <row r="3" spans="1:14">
      <c r="A3" s="1">
        <v>2</v>
      </c>
      <c r="B3" s="21" t="s">
        <v>19</v>
      </c>
      <c r="C3" s="25" t="s">
        <v>37</v>
      </c>
      <c r="D3" s="1" t="s">
        <v>11</v>
      </c>
      <c r="E3" s="1" t="s">
        <v>12</v>
      </c>
      <c r="F3" s="1" t="s">
        <v>20</v>
      </c>
      <c r="G3" s="21" t="s">
        <v>53</v>
      </c>
      <c r="H3" s="1" t="s">
        <v>111</v>
      </c>
      <c r="K3" s="20"/>
      <c r="L3" s="20"/>
      <c r="N3" s="1" t="s">
        <v>57</v>
      </c>
    </row>
    <row r="4" spans="1:14">
      <c r="A4" s="1">
        <v>3</v>
      </c>
      <c r="B4" s="1" t="s">
        <v>8</v>
      </c>
      <c r="C4" s="25" t="s">
        <v>109</v>
      </c>
      <c r="D4" s="1" t="s">
        <v>14</v>
      </c>
      <c r="E4" s="1" t="s">
        <v>15</v>
      </c>
      <c r="F4" s="1" t="s">
        <v>10</v>
      </c>
      <c r="G4" s="21" t="s">
        <v>52</v>
      </c>
      <c r="H4" s="1" t="s">
        <v>22</v>
      </c>
      <c r="K4" s="20"/>
      <c r="N4" s="1" t="s">
        <v>40</v>
      </c>
    </row>
    <row r="5" spans="1:14">
      <c r="A5" s="1">
        <v>4</v>
      </c>
      <c r="B5" s="1" t="s">
        <v>8</v>
      </c>
      <c r="C5" s="25" t="s">
        <v>110</v>
      </c>
      <c r="D5" s="1" t="s">
        <v>14</v>
      </c>
      <c r="E5" s="1" t="s">
        <v>15</v>
      </c>
      <c r="F5" s="1" t="s">
        <v>10</v>
      </c>
      <c r="G5" s="21" t="s">
        <v>52</v>
      </c>
      <c r="H5" s="1" t="s">
        <v>22</v>
      </c>
      <c r="K5" s="20"/>
      <c r="N5" s="1" t="s">
        <v>40</v>
      </c>
    </row>
    <row r="6" spans="1:14">
      <c r="A6" s="1">
        <v>5</v>
      </c>
      <c r="B6" s="1" t="s">
        <v>8</v>
      </c>
      <c r="C6" s="24">
        <v>606</v>
      </c>
      <c r="D6" s="1" t="s">
        <v>14</v>
      </c>
      <c r="E6" s="1" t="s">
        <v>15</v>
      </c>
      <c r="F6" s="1" t="s">
        <v>10</v>
      </c>
      <c r="G6" s="21" t="s">
        <v>52</v>
      </c>
      <c r="H6" s="1" t="s">
        <v>22</v>
      </c>
      <c r="K6" s="20"/>
      <c r="L6" s="20"/>
      <c r="N6" s="1" t="s">
        <v>40</v>
      </c>
    </row>
    <row r="7" spans="1:14">
      <c r="A7" s="1">
        <v>6</v>
      </c>
      <c r="G7" s="21"/>
      <c r="K7" s="20"/>
      <c r="L7" s="20"/>
    </row>
    <row r="8" spans="1:14">
      <c r="A8" s="1">
        <v>7</v>
      </c>
      <c r="G8" s="21"/>
      <c r="K8" s="20"/>
      <c r="L8" s="20"/>
    </row>
    <row r="9" spans="1:14">
      <c r="A9" s="1">
        <v>8</v>
      </c>
      <c r="G9" s="21"/>
      <c r="K9" s="20"/>
      <c r="L9" s="20"/>
    </row>
    <row r="10" spans="1:14">
      <c r="A10" s="1">
        <v>9</v>
      </c>
      <c r="G10" s="21"/>
      <c r="K10" s="20"/>
      <c r="L10" s="20"/>
    </row>
    <row r="11" spans="1:14">
      <c r="A11" s="1">
        <v>10</v>
      </c>
      <c r="C11" s="26"/>
      <c r="G11" s="21"/>
      <c r="K11" s="20"/>
    </row>
    <row r="12" spans="1:14">
      <c r="A12" s="1">
        <v>11</v>
      </c>
      <c r="B12" s="18"/>
      <c r="C12" s="27"/>
      <c r="D12" s="18"/>
      <c r="E12" s="18"/>
      <c r="F12" s="18"/>
      <c r="G12" s="21"/>
      <c r="H12" s="18"/>
      <c r="I12" s="18"/>
      <c r="J12" s="18"/>
      <c r="K12" s="20"/>
      <c r="L12" s="20"/>
    </row>
    <row r="13" spans="1:14">
      <c r="A13" s="1">
        <v>12</v>
      </c>
      <c r="C13" s="26"/>
      <c r="G13" s="21"/>
      <c r="K13" s="20"/>
    </row>
    <row r="14" spans="1:14">
      <c r="A14" s="1">
        <v>13</v>
      </c>
    </row>
    <row r="15" spans="1:14">
      <c r="A15" s="1">
        <v>14</v>
      </c>
    </row>
    <row r="16" spans="1:14">
      <c r="A16" s="1">
        <v>15</v>
      </c>
      <c r="C16" s="26"/>
      <c r="G16" s="21"/>
      <c r="K16" s="20"/>
    </row>
    <row r="17" spans="1:12">
      <c r="A17" s="1">
        <v>16</v>
      </c>
      <c r="G17" s="21"/>
      <c r="K17" s="20"/>
      <c r="L17" s="20"/>
    </row>
    <row r="18" spans="1:12">
      <c r="A18" s="1">
        <v>17</v>
      </c>
      <c r="G18" s="21"/>
      <c r="K18" s="20"/>
      <c r="L18" s="20"/>
    </row>
    <row r="19" spans="1:12">
      <c r="A19" s="1">
        <v>18</v>
      </c>
      <c r="C19" s="26"/>
      <c r="G19" s="21"/>
      <c r="K19" s="20"/>
    </row>
    <row r="20" spans="1:12">
      <c r="A20" s="1">
        <v>19</v>
      </c>
      <c r="G20" s="21"/>
      <c r="K20" s="20"/>
      <c r="L20" s="20"/>
    </row>
    <row r="21" spans="1:12">
      <c r="A21" s="1">
        <v>20</v>
      </c>
      <c r="G21" s="21"/>
      <c r="K21" s="20"/>
      <c r="L21" s="20"/>
    </row>
    <row r="22" spans="1:12">
      <c r="A22" s="1">
        <v>21</v>
      </c>
      <c r="G22" s="21"/>
      <c r="K22" s="20"/>
      <c r="L22" s="20"/>
    </row>
    <row r="23" spans="1:12">
      <c r="A23" s="1">
        <v>22</v>
      </c>
      <c r="G23" s="21"/>
      <c r="K23" s="20"/>
      <c r="L23" s="20"/>
    </row>
    <row r="24" spans="1:12">
      <c r="A24" s="1">
        <v>23</v>
      </c>
      <c r="G24" s="21"/>
      <c r="K24" s="20"/>
      <c r="L24" s="20"/>
    </row>
    <row r="25" spans="1:12">
      <c r="A25" s="1">
        <v>24</v>
      </c>
      <c r="G25" s="21"/>
      <c r="K25" s="20"/>
      <c r="L25" s="20"/>
    </row>
    <row r="26" spans="1:12">
      <c r="A26" s="1">
        <v>25</v>
      </c>
      <c r="G26" s="21"/>
      <c r="K26" s="20"/>
      <c r="L26" s="20"/>
    </row>
    <row r="27" spans="1:12">
      <c r="A27" s="1">
        <v>26</v>
      </c>
      <c r="G27" s="21"/>
      <c r="K27" s="20"/>
      <c r="L27" s="20"/>
    </row>
    <row r="28" spans="1:12">
      <c r="A28" s="1">
        <v>27</v>
      </c>
      <c r="G28" s="21"/>
      <c r="K28" s="20"/>
      <c r="L28" s="20"/>
    </row>
    <row r="29" spans="1:12">
      <c r="A29" s="1">
        <v>28</v>
      </c>
      <c r="C29" s="26"/>
      <c r="G29" s="21"/>
      <c r="K29" s="20"/>
      <c r="L29" s="20"/>
    </row>
    <row r="30" spans="1:12">
      <c r="A30" s="1">
        <v>29</v>
      </c>
      <c r="C30" s="26"/>
      <c r="G30" s="21"/>
      <c r="K30" s="20"/>
      <c r="L30" s="20"/>
    </row>
    <row r="31" spans="1:12">
      <c r="A31" s="1">
        <v>30</v>
      </c>
      <c r="C31" s="26"/>
      <c r="G31" s="21"/>
      <c r="K31" s="20"/>
      <c r="L31" s="20"/>
    </row>
    <row r="32" spans="1:12">
      <c r="A32" s="1">
        <v>31</v>
      </c>
      <c r="C32" s="26"/>
      <c r="G32" s="21"/>
      <c r="K32" s="20"/>
      <c r="L32" s="20"/>
    </row>
    <row r="33" spans="1:12">
      <c r="A33" s="1">
        <v>32</v>
      </c>
      <c r="C33" s="26"/>
      <c r="G33" s="21"/>
      <c r="K33" s="20"/>
      <c r="L33" s="20"/>
    </row>
    <row r="34" spans="1:12">
      <c r="A34" s="1">
        <v>33</v>
      </c>
      <c r="C34" s="26"/>
      <c r="G34" s="21"/>
      <c r="K34" s="20"/>
      <c r="L34" s="20"/>
    </row>
    <row r="35" spans="1:12">
      <c r="A35" s="1">
        <v>34</v>
      </c>
      <c r="G35" s="21"/>
      <c r="K35" s="20"/>
      <c r="L35" s="20"/>
    </row>
    <row r="36" spans="1:12">
      <c r="A36" s="1">
        <v>35</v>
      </c>
      <c r="G36" s="21"/>
      <c r="K36" s="20"/>
      <c r="L36" s="20"/>
    </row>
    <row r="37" spans="1:12">
      <c r="A37" s="1">
        <v>36</v>
      </c>
      <c r="G37" s="21"/>
      <c r="K37" s="20"/>
      <c r="L37" s="20"/>
    </row>
    <row r="38" spans="1:12">
      <c r="A38" s="1">
        <v>37</v>
      </c>
      <c r="C38" s="26"/>
      <c r="G38" s="21"/>
      <c r="K38" s="20"/>
      <c r="L38" s="20"/>
    </row>
    <row r="39" spans="1:12">
      <c r="A39" s="1">
        <v>38</v>
      </c>
      <c r="G39" s="21"/>
      <c r="K39" s="20"/>
      <c r="L39" s="20"/>
    </row>
    <row r="40" spans="1:12">
      <c r="A40" s="1">
        <v>39</v>
      </c>
      <c r="G40" s="21"/>
      <c r="K40" s="20"/>
      <c r="L40" s="20"/>
    </row>
    <row r="41" spans="1:12">
      <c r="A41" s="1">
        <v>40</v>
      </c>
      <c r="G41" s="21"/>
      <c r="K41" s="20"/>
      <c r="L41" s="20"/>
    </row>
    <row r="42" spans="1:12">
      <c r="A42" s="1">
        <v>41</v>
      </c>
      <c r="C42" s="26"/>
      <c r="G42" s="21"/>
      <c r="K42" s="20"/>
      <c r="L42" s="20"/>
    </row>
    <row r="43" spans="1:12">
      <c r="A43" s="1">
        <v>42</v>
      </c>
      <c r="C43" s="26"/>
      <c r="G43" s="21"/>
      <c r="K43" s="20"/>
    </row>
    <row r="44" spans="1:12">
      <c r="A44" s="1">
        <v>43</v>
      </c>
      <c r="C44" s="26"/>
      <c r="G44" s="21"/>
      <c r="K44" s="20"/>
      <c r="L44" s="20"/>
    </row>
    <row r="45" spans="1:12">
      <c r="A45" s="1">
        <v>44</v>
      </c>
      <c r="G45" s="21"/>
      <c r="K45" s="20"/>
      <c r="L45" s="20"/>
    </row>
    <row r="46" spans="1:12">
      <c r="A46" s="1">
        <v>45</v>
      </c>
      <c r="C46" s="26"/>
      <c r="G46" s="21"/>
      <c r="K46" s="20"/>
      <c r="L46" s="20"/>
    </row>
    <row r="47" spans="1:12">
      <c r="A47" s="1">
        <v>46</v>
      </c>
      <c r="G47" s="21"/>
      <c r="K47" s="20"/>
      <c r="L47" s="20"/>
    </row>
    <row r="48" spans="1:12">
      <c r="A48" s="1">
        <v>47</v>
      </c>
      <c r="G48" s="21"/>
      <c r="K48" s="20"/>
      <c r="L48" s="20"/>
    </row>
    <row r="49" spans="1:14">
      <c r="A49" s="1">
        <v>48</v>
      </c>
      <c r="C49" s="26"/>
      <c r="G49" s="21"/>
      <c r="K49" s="20"/>
      <c r="L49" s="20"/>
    </row>
    <row r="50" spans="1:14">
      <c r="A50" s="1">
        <v>49</v>
      </c>
      <c r="C50" s="26"/>
      <c r="G50" s="21"/>
      <c r="K50" s="20"/>
      <c r="L50" s="20"/>
    </row>
    <row r="51" spans="1:14">
      <c r="A51" s="1">
        <v>50</v>
      </c>
      <c r="C51" s="26"/>
      <c r="G51" s="21"/>
      <c r="K51" s="20"/>
      <c r="L51" s="20"/>
    </row>
    <row r="52" spans="1:14">
      <c r="A52" s="1">
        <v>51</v>
      </c>
      <c r="C52" s="26"/>
      <c r="G52" s="21"/>
      <c r="K52" s="20"/>
      <c r="L52" s="20"/>
    </row>
    <row r="53" spans="1:14">
      <c r="A53" s="1">
        <v>52</v>
      </c>
      <c r="C53" s="26"/>
      <c r="G53" s="21"/>
      <c r="K53" s="20"/>
      <c r="L53" s="20"/>
    </row>
    <row r="54" spans="1:14">
      <c r="A54" s="1">
        <v>53</v>
      </c>
      <c r="C54" s="26"/>
      <c r="G54" s="21"/>
      <c r="K54" s="20"/>
      <c r="L54" s="20"/>
    </row>
    <row r="55" spans="1:14">
      <c r="A55" s="1">
        <v>54</v>
      </c>
      <c r="C55" s="26"/>
      <c r="G55" s="21"/>
      <c r="K55" s="20"/>
      <c r="L55" s="20"/>
    </row>
    <row r="56" spans="1:14">
      <c r="A56" s="1">
        <v>55</v>
      </c>
      <c r="G56" s="21"/>
      <c r="K56" s="20"/>
      <c r="L56" s="20"/>
    </row>
    <row r="57" spans="1:14">
      <c r="A57" s="1">
        <v>56</v>
      </c>
      <c r="G57" s="21"/>
      <c r="K57" s="20"/>
      <c r="L57" s="20"/>
    </row>
    <row r="58" spans="1:14">
      <c r="A58" s="1">
        <v>57</v>
      </c>
      <c r="G58" s="21"/>
      <c r="K58" s="20"/>
      <c r="L58" s="20"/>
    </row>
    <row r="59" spans="1:14">
      <c r="A59" s="1">
        <v>58</v>
      </c>
      <c r="G59" s="21"/>
      <c r="K59" s="20"/>
      <c r="L59" s="20"/>
    </row>
    <row r="60" spans="1:14">
      <c r="A60" s="1">
        <v>59</v>
      </c>
      <c r="G60" s="21"/>
      <c r="K60" s="20"/>
      <c r="L60" s="20"/>
    </row>
    <row r="61" spans="1:14">
      <c r="A61" s="1">
        <v>60</v>
      </c>
      <c r="G61" s="21"/>
      <c r="K61" s="20"/>
      <c r="L61" s="20"/>
    </row>
    <row r="62" spans="1:14">
      <c r="A62" s="1">
        <v>61</v>
      </c>
      <c r="G62" s="21"/>
      <c r="K62" s="20"/>
      <c r="L62" s="20"/>
    </row>
    <row r="63" spans="1:14">
      <c r="A63" s="1">
        <v>62</v>
      </c>
      <c r="G63" s="21"/>
      <c r="K63" s="20"/>
      <c r="L63" s="20"/>
    </row>
    <row r="64" spans="1:14">
      <c r="A64" s="1">
        <v>63</v>
      </c>
      <c r="B64" s="21"/>
      <c r="C64" s="25"/>
      <c r="D64" s="21"/>
      <c r="E64" s="21"/>
      <c r="F64" s="21"/>
      <c r="G64" s="21"/>
      <c r="H64" s="21"/>
      <c r="I64" s="21"/>
      <c r="J64" s="21"/>
      <c r="K64" s="20"/>
      <c r="L64" s="21"/>
      <c r="M64" s="21"/>
      <c r="N64" s="21"/>
    </row>
    <row r="65" spans="1:14">
      <c r="A65" s="1">
        <v>64</v>
      </c>
      <c r="B65"/>
      <c r="C65" s="28"/>
      <c r="D65"/>
      <c r="E65"/>
      <c r="F65"/>
      <c r="G65" s="23"/>
      <c r="H65"/>
      <c r="I65"/>
      <c r="J65"/>
      <c r="K65" s="22"/>
      <c r="L65" s="22"/>
      <c r="M65"/>
      <c r="N65"/>
    </row>
    <row r="66" spans="1:14">
      <c r="A66" s="1">
        <v>65</v>
      </c>
      <c r="G66" s="21"/>
      <c r="K66" s="20"/>
      <c r="L66" s="20"/>
    </row>
    <row r="67" spans="1:14">
      <c r="A67" s="1">
        <v>66</v>
      </c>
      <c r="G67" s="21"/>
      <c r="K67" s="20"/>
      <c r="L67" s="20"/>
    </row>
    <row r="68" spans="1:14">
      <c r="A68" s="1">
        <v>67</v>
      </c>
      <c r="G68" s="21"/>
      <c r="K68" s="20"/>
      <c r="L68" s="20"/>
    </row>
    <row r="69" spans="1:14">
      <c r="A69" s="1">
        <v>68</v>
      </c>
      <c r="G69" s="21"/>
      <c r="K69" s="20"/>
      <c r="L69" s="20"/>
    </row>
    <row r="70" spans="1:14">
      <c r="A70" s="1">
        <v>69</v>
      </c>
      <c r="G70" s="21"/>
      <c r="K70" s="20"/>
      <c r="L70" s="20"/>
    </row>
    <row r="71" spans="1:14">
      <c r="A71" s="1">
        <v>70</v>
      </c>
      <c r="G71" s="21"/>
      <c r="K71" s="20"/>
      <c r="L71" s="20"/>
    </row>
    <row r="72" spans="1:14">
      <c r="A72" s="1">
        <v>71</v>
      </c>
      <c r="G72" s="21"/>
      <c r="K72" s="20"/>
      <c r="L72" s="20"/>
    </row>
    <row r="73" spans="1:14">
      <c r="A73" s="1">
        <v>72</v>
      </c>
      <c r="G73" s="21"/>
      <c r="K73" s="20"/>
      <c r="L73" s="20"/>
    </row>
    <row r="74" spans="1:14">
      <c r="A74" s="1">
        <v>73</v>
      </c>
      <c r="G74" s="21"/>
      <c r="K74" s="20"/>
      <c r="L74" s="20"/>
    </row>
    <row r="75" spans="1:14">
      <c r="A75" s="1">
        <v>74</v>
      </c>
      <c r="G75" s="21"/>
      <c r="K75" s="20"/>
      <c r="L75" s="20"/>
    </row>
    <row r="76" spans="1:14">
      <c r="A76" s="1">
        <v>75</v>
      </c>
      <c r="G76" s="21"/>
      <c r="K76" s="20"/>
      <c r="L76" s="20"/>
    </row>
    <row r="77" spans="1:14">
      <c r="A77" s="1">
        <v>76</v>
      </c>
      <c r="G77" s="21"/>
      <c r="K77" s="20"/>
      <c r="L77" s="20"/>
    </row>
    <row r="78" spans="1:14">
      <c r="A78" s="1">
        <v>77</v>
      </c>
      <c r="G78" s="21"/>
      <c r="K78" s="20"/>
      <c r="L78" s="20"/>
    </row>
    <row r="79" spans="1:14">
      <c r="A79" s="1">
        <v>78</v>
      </c>
      <c r="G79" s="21"/>
      <c r="K79" s="20"/>
      <c r="L79" s="20"/>
    </row>
    <row r="80" spans="1:14">
      <c r="A80" s="1">
        <v>79</v>
      </c>
      <c r="G80" s="21"/>
      <c r="K80" s="20"/>
      <c r="L80" s="20"/>
    </row>
    <row r="81" spans="1:12">
      <c r="A81" s="1">
        <v>80</v>
      </c>
      <c r="G81" s="21"/>
      <c r="K81" s="20"/>
      <c r="L81" s="20"/>
    </row>
    <row r="82" spans="1:12">
      <c r="A82" s="1">
        <v>81</v>
      </c>
      <c r="G82" s="21"/>
      <c r="K82" s="20"/>
      <c r="L82" s="20"/>
    </row>
    <row r="83" spans="1:12">
      <c r="A83" s="1">
        <v>82</v>
      </c>
      <c r="G83" s="21"/>
      <c r="K83" s="20"/>
      <c r="L83" s="20"/>
    </row>
    <row r="84" spans="1:12">
      <c r="A84" s="1">
        <v>83</v>
      </c>
      <c r="G84" s="21"/>
      <c r="K84" s="20"/>
      <c r="L84" s="20"/>
    </row>
    <row r="85" spans="1:12">
      <c r="A85" s="1">
        <v>84</v>
      </c>
      <c r="G85" s="21"/>
      <c r="K85" s="20"/>
      <c r="L85" s="20"/>
    </row>
    <row r="86" spans="1:12">
      <c r="A86" s="1">
        <v>85</v>
      </c>
      <c r="G86" s="21"/>
      <c r="K86" s="20"/>
      <c r="L86" s="20"/>
    </row>
    <row r="87" spans="1:12">
      <c r="A87" s="1">
        <v>86</v>
      </c>
      <c r="G87" s="21"/>
      <c r="K87" s="20"/>
      <c r="L87" s="20"/>
    </row>
    <row r="88" spans="1:12">
      <c r="A88" s="1">
        <v>87</v>
      </c>
      <c r="G88" s="21"/>
      <c r="K88" s="20"/>
      <c r="L88" s="20"/>
    </row>
    <row r="89" spans="1:12">
      <c r="A89" s="1">
        <v>88</v>
      </c>
      <c r="C89" s="26"/>
      <c r="G89" s="21"/>
      <c r="K89" s="20"/>
      <c r="L89" s="20"/>
    </row>
    <row r="90" spans="1:12">
      <c r="A90" s="1">
        <v>89</v>
      </c>
      <c r="G90" s="21"/>
      <c r="K90" s="20"/>
      <c r="L90" s="20"/>
    </row>
    <row r="91" spans="1:12">
      <c r="A91" s="1">
        <v>90</v>
      </c>
      <c r="G91" s="21"/>
      <c r="K91" s="20"/>
      <c r="L91" s="20"/>
    </row>
    <row r="92" spans="1:12">
      <c r="A92" s="1">
        <v>91</v>
      </c>
      <c r="G92" s="21"/>
      <c r="K92" s="20"/>
      <c r="L92" s="20"/>
    </row>
    <row r="93" spans="1:12">
      <c r="A93" s="1">
        <v>92</v>
      </c>
      <c r="G93" s="21"/>
      <c r="K93" s="20"/>
      <c r="L93" s="20"/>
    </row>
    <row r="94" spans="1:12">
      <c r="A94" s="1">
        <v>93</v>
      </c>
      <c r="B94" s="20"/>
      <c r="C94" s="26"/>
      <c r="G94" s="21"/>
      <c r="K94" s="20"/>
    </row>
    <row r="95" spans="1:12">
      <c r="A95" s="1">
        <v>94</v>
      </c>
      <c r="B95" s="20"/>
      <c r="C95" s="26"/>
      <c r="G95" s="21"/>
      <c r="K95" s="20"/>
    </row>
    <row r="96" spans="1:12">
      <c r="A96" s="1">
        <v>95</v>
      </c>
      <c r="G96" s="21"/>
      <c r="K96" s="20"/>
      <c r="L96" s="20"/>
    </row>
    <row r="97" spans="1:14">
      <c r="A97" s="1">
        <v>96</v>
      </c>
      <c r="G97" s="21"/>
      <c r="K97" s="20"/>
      <c r="L97" s="20"/>
    </row>
    <row r="98" spans="1:14">
      <c r="A98" s="1">
        <v>97</v>
      </c>
      <c r="B98"/>
      <c r="C98" s="28"/>
      <c r="D98"/>
      <c r="E98"/>
      <c r="F98"/>
      <c r="G98" s="23"/>
      <c r="I98"/>
      <c r="J98"/>
      <c r="K98" s="20"/>
      <c r="L98" s="20"/>
      <c r="M98"/>
      <c r="N98"/>
    </row>
    <row r="99" spans="1:14">
      <c r="A99" s="1">
        <v>98</v>
      </c>
      <c r="B99" s="20"/>
      <c r="G99" s="21"/>
      <c r="K99" s="20"/>
      <c r="L99" s="20"/>
    </row>
    <row r="100" spans="1:14">
      <c r="A100" s="1">
        <v>99</v>
      </c>
      <c r="B100" s="20"/>
      <c r="G100" s="21"/>
      <c r="K100" s="20"/>
      <c r="L100" s="20"/>
    </row>
    <row r="101" spans="1:14">
      <c r="A101" s="1">
        <v>100</v>
      </c>
      <c r="G101" s="21"/>
      <c r="K101" s="20"/>
      <c r="L101" s="20"/>
    </row>
    <row r="102" spans="1:14" customFormat="1">
      <c r="A102" s="1">
        <v>101</v>
      </c>
      <c r="B102" s="1"/>
      <c r="C102" s="24"/>
      <c r="D102" s="1"/>
      <c r="E102" s="1"/>
      <c r="F102" s="1"/>
      <c r="G102" s="21"/>
      <c r="H102" s="1"/>
      <c r="I102" s="1"/>
      <c r="J102" s="1"/>
      <c r="K102" s="20"/>
      <c r="L102" s="20"/>
      <c r="M102" s="1"/>
      <c r="N102" s="1"/>
    </row>
    <row r="103" spans="1:14">
      <c r="A103" s="1">
        <v>102</v>
      </c>
      <c r="G103" s="21"/>
      <c r="K103" s="20"/>
      <c r="L103" s="20"/>
    </row>
    <row r="104" spans="1:14">
      <c r="A104" s="1">
        <v>103</v>
      </c>
      <c r="B104"/>
      <c r="C104" s="28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 s="1">
        <v>104</v>
      </c>
      <c r="G105" s="21"/>
      <c r="K105" s="20"/>
      <c r="L105" s="20"/>
    </row>
    <row r="106" spans="1:14">
      <c r="A106" s="1">
        <v>105</v>
      </c>
      <c r="G106" s="21"/>
      <c r="K106" s="20"/>
      <c r="L106" s="20"/>
    </row>
    <row r="107" spans="1:14">
      <c r="A107" s="1">
        <v>106</v>
      </c>
      <c r="G107" s="21"/>
      <c r="K107" s="20"/>
      <c r="L107" s="20"/>
    </row>
    <row r="108" spans="1:14">
      <c r="A108" s="1">
        <v>107</v>
      </c>
      <c r="G108" s="21"/>
      <c r="K108" s="20"/>
      <c r="L108" s="20"/>
    </row>
    <row r="109" spans="1:14">
      <c r="A109" s="1">
        <v>108</v>
      </c>
      <c r="G109" s="21"/>
      <c r="K109" s="20"/>
      <c r="L109" s="20"/>
    </row>
    <row r="110" spans="1:14">
      <c r="A110" s="1">
        <v>109</v>
      </c>
      <c r="G110" s="21"/>
      <c r="K110" s="20"/>
      <c r="L110" s="20"/>
    </row>
    <row r="111" spans="1:14">
      <c r="A111" s="1">
        <v>110</v>
      </c>
      <c r="G111" s="21"/>
      <c r="K111" s="20"/>
      <c r="L111" s="20"/>
    </row>
    <row r="112" spans="1:14">
      <c r="A112" s="1">
        <v>111</v>
      </c>
      <c r="C112" s="26"/>
      <c r="G112" s="21"/>
      <c r="K112" s="20"/>
      <c r="L112" s="20"/>
    </row>
    <row r="113" spans="1:12">
      <c r="A113" s="1">
        <v>112</v>
      </c>
      <c r="C113" s="26"/>
      <c r="G113" s="21"/>
      <c r="K113" s="20"/>
      <c r="L113" s="20"/>
    </row>
    <row r="114" spans="1:12">
      <c r="A114" s="1">
        <v>113</v>
      </c>
      <c r="C114" s="26"/>
      <c r="G114" s="21"/>
      <c r="K114" s="20"/>
      <c r="L114" s="20"/>
    </row>
    <row r="115" spans="1:12">
      <c r="A115" s="1">
        <v>114</v>
      </c>
      <c r="G115" s="21"/>
      <c r="K115" s="20"/>
      <c r="L115" s="20"/>
    </row>
    <row r="116" spans="1:12">
      <c r="A116" s="1">
        <v>115</v>
      </c>
      <c r="G116" s="21"/>
      <c r="K116" s="20"/>
      <c r="L116" s="20"/>
    </row>
    <row r="117" spans="1:12">
      <c r="A117" s="1">
        <v>116</v>
      </c>
      <c r="G117" s="21"/>
      <c r="K117" s="20"/>
      <c r="L117" s="20"/>
    </row>
    <row r="118" spans="1:12">
      <c r="A118" s="1">
        <v>117</v>
      </c>
      <c r="G118" s="21"/>
      <c r="K118" s="20"/>
      <c r="L118" s="20"/>
    </row>
    <row r="119" spans="1:12">
      <c r="A119" s="1">
        <v>118</v>
      </c>
      <c r="G119" s="21"/>
      <c r="K119" s="20"/>
      <c r="L119" s="20"/>
    </row>
    <row r="120" spans="1:12">
      <c r="A120" s="1">
        <v>119</v>
      </c>
      <c r="G120" s="21"/>
      <c r="K120" s="20"/>
      <c r="L120" s="20"/>
    </row>
    <row r="121" spans="1:12">
      <c r="A121" s="1">
        <v>120</v>
      </c>
      <c r="G121" s="21"/>
      <c r="K121" s="20"/>
      <c r="L121" s="20"/>
    </row>
    <row r="122" spans="1:12">
      <c r="A122" s="1">
        <v>121</v>
      </c>
      <c r="G122" s="21"/>
      <c r="K122" s="20"/>
      <c r="L122" s="20"/>
    </row>
    <row r="123" spans="1:12">
      <c r="A123" s="1">
        <v>122</v>
      </c>
      <c r="B123" s="20"/>
      <c r="C123" s="26"/>
      <c r="G123" s="21"/>
      <c r="K123" s="20"/>
      <c r="L123" s="20"/>
    </row>
    <row r="124" spans="1:12">
      <c r="A124" s="1">
        <v>123</v>
      </c>
      <c r="G124" s="21"/>
      <c r="K124" s="20"/>
      <c r="L124" s="20"/>
    </row>
    <row r="125" spans="1:12">
      <c r="A125" s="1">
        <v>124</v>
      </c>
      <c r="G125" s="21"/>
      <c r="K125" s="20"/>
      <c r="L125" s="20"/>
    </row>
    <row r="126" spans="1:12">
      <c r="A126" s="1">
        <v>125</v>
      </c>
      <c r="G126" s="21"/>
      <c r="K126" s="20"/>
      <c r="L126" s="20"/>
    </row>
    <row r="127" spans="1:12">
      <c r="A127" s="1">
        <v>126</v>
      </c>
      <c r="C127" s="26"/>
      <c r="G127" s="21"/>
      <c r="K127" s="20"/>
      <c r="L127" s="20"/>
    </row>
    <row r="128" spans="1:12">
      <c r="A128" s="1">
        <v>127</v>
      </c>
      <c r="G128" s="21"/>
      <c r="K128" s="20"/>
      <c r="L128" s="20"/>
    </row>
    <row r="129" spans="1:12">
      <c r="A129" s="1">
        <v>128</v>
      </c>
      <c r="G129" s="21"/>
      <c r="K129" s="20"/>
      <c r="L129" s="20"/>
    </row>
    <row r="130" spans="1:12">
      <c r="A130" s="1">
        <v>129</v>
      </c>
      <c r="G130" s="21"/>
      <c r="K130" s="20"/>
      <c r="L130" s="20"/>
    </row>
    <row r="131" spans="1:12">
      <c r="A131" s="1">
        <v>130</v>
      </c>
      <c r="G131" s="21"/>
      <c r="K131" s="20"/>
      <c r="L131" s="20"/>
    </row>
    <row r="132" spans="1:12">
      <c r="A132" s="1">
        <v>131</v>
      </c>
      <c r="G132" s="21"/>
      <c r="K132" s="20"/>
      <c r="L132" s="20"/>
    </row>
    <row r="133" spans="1:12">
      <c r="A133" s="1">
        <v>132</v>
      </c>
      <c r="G133" s="21"/>
      <c r="K133" s="20"/>
      <c r="L133" s="20"/>
    </row>
    <row r="134" spans="1:12">
      <c r="A134" s="1">
        <v>133</v>
      </c>
      <c r="G134" s="21"/>
      <c r="K134" s="20"/>
      <c r="L134" s="20"/>
    </row>
    <row r="135" spans="1:12">
      <c r="A135" s="1">
        <v>134</v>
      </c>
      <c r="G135" s="21"/>
      <c r="K135" s="20"/>
      <c r="L135" s="20"/>
    </row>
    <row r="136" spans="1:12">
      <c r="A136" s="1">
        <v>135</v>
      </c>
      <c r="G136" s="21"/>
      <c r="K136" s="20"/>
      <c r="L136" s="20"/>
    </row>
    <row r="137" spans="1:12">
      <c r="A137" s="1">
        <v>136</v>
      </c>
      <c r="B137" s="19"/>
      <c r="C137" s="29"/>
      <c r="K137" s="20"/>
    </row>
    <row r="138" spans="1:12">
      <c r="A138" s="1">
        <v>137</v>
      </c>
      <c r="G138" s="21"/>
      <c r="K138" s="20"/>
      <c r="L138" s="20"/>
    </row>
    <row r="139" spans="1:12">
      <c r="A139" s="1">
        <v>138</v>
      </c>
      <c r="G139" s="21"/>
      <c r="K139" s="20"/>
      <c r="L139" s="20"/>
    </row>
    <row r="140" spans="1:12">
      <c r="A140" s="1">
        <v>139</v>
      </c>
      <c r="G140" s="21"/>
      <c r="K140" s="20"/>
      <c r="L140" s="20"/>
    </row>
    <row r="141" spans="1:12">
      <c r="A141" s="1">
        <v>140</v>
      </c>
      <c r="G141" s="21"/>
      <c r="K141" s="20"/>
      <c r="L141" s="20"/>
    </row>
    <row r="142" spans="1:12">
      <c r="A142" s="1">
        <v>141</v>
      </c>
      <c r="B142" s="20"/>
      <c r="C142" s="26"/>
      <c r="G142" s="21"/>
      <c r="K142" s="20"/>
      <c r="L142" s="20"/>
    </row>
    <row r="143" spans="1:12">
      <c r="A143" s="1">
        <v>142</v>
      </c>
      <c r="B143" s="20"/>
      <c r="C143" s="26"/>
      <c r="G143" s="21"/>
      <c r="K143" s="20"/>
      <c r="L143" s="20"/>
    </row>
    <row r="144" spans="1:12">
      <c r="A144" s="1">
        <v>143</v>
      </c>
      <c r="G144" s="21"/>
      <c r="K144" s="20"/>
      <c r="L144" s="20"/>
    </row>
    <row r="145" spans="1:12">
      <c r="A145" s="1">
        <v>144</v>
      </c>
      <c r="G145" s="21"/>
      <c r="K145" s="20"/>
      <c r="L145" s="20"/>
    </row>
    <row r="146" spans="1:12">
      <c r="A146" s="1">
        <v>145</v>
      </c>
      <c r="G146" s="21"/>
      <c r="K146" s="20"/>
      <c r="L146" s="20"/>
    </row>
    <row r="147" spans="1:12">
      <c r="A147" s="1">
        <v>146</v>
      </c>
      <c r="G147" s="21"/>
      <c r="K147" s="20"/>
      <c r="L147" s="20"/>
    </row>
    <row r="148" spans="1:12">
      <c r="A148" s="1">
        <v>147</v>
      </c>
      <c r="G148" s="21"/>
      <c r="K148" s="20"/>
      <c r="L148" s="20"/>
    </row>
    <row r="149" spans="1:12">
      <c r="A149" s="1">
        <v>148</v>
      </c>
      <c r="G149" s="21"/>
      <c r="K149" s="20"/>
      <c r="L149" s="20"/>
    </row>
    <row r="150" spans="1:12">
      <c r="A150" s="1">
        <v>149</v>
      </c>
      <c r="G150" s="21"/>
      <c r="K150" s="20"/>
      <c r="L150" s="20"/>
    </row>
    <row r="151" spans="1:12">
      <c r="A151" s="1">
        <v>150</v>
      </c>
      <c r="G151" s="21"/>
      <c r="K151" s="20"/>
      <c r="L151" s="20"/>
    </row>
    <row r="152" spans="1:12">
      <c r="A152" s="1">
        <v>151</v>
      </c>
      <c r="G152" s="21"/>
      <c r="K152" s="20"/>
      <c r="L152" s="20"/>
    </row>
    <row r="153" spans="1:12">
      <c r="A153" s="1">
        <v>152</v>
      </c>
      <c r="G153" s="21"/>
      <c r="K153" s="20"/>
      <c r="L153" s="20"/>
    </row>
    <row r="154" spans="1:12">
      <c r="A154" s="1">
        <v>153</v>
      </c>
      <c r="G154" s="21"/>
      <c r="K154" s="20"/>
      <c r="L154" s="20"/>
    </row>
    <row r="155" spans="1:12">
      <c r="A155" s="1">
        <v>154</v>
      </c>
      <c r="G155" s="21"/>
      <c r="K155" s="20"/>
      <c r="L155" s="20"/>
    </row>
    <row r="156" spans="1:12">
      <c r="A156" s="1">
        <v>155</v>
      </c>
      <c r="G156" s="21"/>
      <c r="K156" s="20"/>
      <c r="L156" s="20"/>
    </row>
    <row r="157" spans="1:12">
      <c r="A157" s="1">
        <v>156</v>
      </c>
      <c r="G157" s="21"/>
      <c r="K157" s="20"/>
      <c r="L157" s="20"/>
    </row>
    <row r="158" spans="1:12">
      <c r="A158" s="1">
        <v>157</v>
      </c>
      <c r="B158" s="21"/>
      <c r="C158" s="25"/>
      <c r="G158" s="21"/>
      <c r="K158" s="20"/>
      <c r="L158" s="20"/>
    </row>
    <row r="159" spans="1:12">
      <c r="A159" s="1">
        <v>158</v>
      </c>
      <c r="G159" s="21"/>
      <c r="K159" s="20"/>
      <c r="L159" s="20"/>
    </row>
    <row r="160" spans="1:12">
      <c r="A160" s="1">
        <v>159</v>
      </c>
      <c r="G160" s="21"/>
      <c r="K160" s="20"/>
      <c r="L160" s="20"/>
    </row>
    <row r="161" spans="1:12">
      <c r="A161" s="1">
        <v>160</v>
      </c>
      <c r="G161" s="21"/>
      <c r="K161" s="20"/>
      <c r="L161" s="20"/>
    </row>
    <row r="162" spans="1:12">
      <c r="A162" s="1">
        <v>161</v>
      </c>
      <c r="G162" s="21"/>
      <c r="K162" s="20"/>
      <c r="L162" s="20"/>
    </row>
    <row r="163" spans="1:12">
      <c r="A163" s="1">
        <v>162</v>
      </c>
      <c r="G163" s="21"/>
      <c r="K163" s="20"/>
      <c r="L163" s="20"/>
    </row>
    <row r="164" spans="1:12">
      <c r="A164" s="1">
        <v>163</v>
      </c>
      <c r="G164" s="21"/>
      <c r="K164" s="20"/>
      <c r="L164" s="20"/>
    </row>
    <row r="165" spans="1:12">
      <c r="A165" s="1">
        <v>164</v>
      </c>
      <c r="G165" s="21"/>
      <c r="K165" s="20"/>
      <c r="L165" s="20"/>
    </row>
    <row r="166" spans="1:12">
      <c r="A166" s="1">
        <v>165</v>
      </c>
      <c r="G166" s="21"/>
      <c r="K166" s="20"/>
      <c r="L166" s="20"/>
    </row>
    <row r="167" spans="1:12">
      <c r="A167" s="1">
        <v>166</v>
      </c>
      <c r="G167" s="21"/>
      <c r="K167" s="20"/>
      <c r="L167" s="20"/>
    </row>
    <row r="168" spans="1:12">
      <c r="A168" s="1">
        <v>167</v>
      </c>
      <c r="G168" s="21"/>
      <c r="K168" s="20"/>
      <c r="L168" s="20"/>
    </row>
    <row r="169" spans="1:12">
      <c r="A169" s="1">
        <v>168</v>
      </c>
      <c r="G169" s="21"/>
      <c r="K169" s="20"/>
      <c r="L169" s="20"/>
    </row>
    <row r="170" spans="1:12">
      <c r="A170" s="1">
        <v>169</v>
      </c>
      <c r="G170" s="21"/>
      <c r="K170" s="20"/>
      <c r="L170" s="20"/>
    </row>
    <row r="171" spans="1:12">
      <c r="A171" s="1">
        <v>170</v>
      </c>
      <c r="G171" s="21"/>
      <c r="K171" s="20"/>
      <c r="L171" s="20"/>
    </row>
    <row r="172" spans="1:12">
      <c r="A172" s="1">
        <v>171</v>
      </c>
      <c r="G172" s="21"/>
      <c r="K172" s="20"/>
      <c r="L172" s="20"/>
    </row>
    <row r="173" spans="1:12">
      <c r="A173" s="1">
        <v>172</v>
      </c>
      <c r="G173" s="21"/>
      <c r="K173" s="20"/>
      <c r="L173" s="20"/>
    </row>
    <row r="174" spans="1:12">
      <c r="A174" s="1">
        <v>173</v>
      </c>
      <c r="G174" s="21"/>
      <c r="K174" s="20"/>
      <c r="L174" s="20"/>
    </row>
    <row r="175" spans="1:12">
      <c r="A175" s="1">
        <v>174</v>
      </c>
      <c r="G175" s="21"/>
      <c r="K175" s="20"/>
      <c r="L175" s="20"/>
    </row>
    <row r="176" spans="1:12">
      <c r="A176" s="1">
        <v>175</v>
      </c>
      <c r="G176" s="21"/>
      <c r="K176" s="20"/>
      <c r="L176" s="20"/>
    </row>
    <row r="177" spans="1:15">
      <c r="A177" s="1">
        <v>176</v>
      </c>
      <c r="G177" s="21"/>
      <c r="K177" s="20"/>
      <c r="L177" s="20"/>
    </row>
    <row r="178" spans="1:15">
      <c r="A178" s="1">
        <v>177</v>
      </c>
      <c r="G178" s="21"/>
      <c r="K178" s="20"/>
      <c r="L178" s="20"/>
    </row>
    <row r="179" spans="1:15">
      <c r="A179" s="1">
        <v>178</v>
      </c>
      <c r="G179" s="21"/>
      <c r="K179" s="20"/>
      <c r="L179" s="20"/>
    </row>
    <row r="180" spans="1:15">
      <c r="A180" s="1">
        <v>179</v>
      </c>
      <c r="G180" s="21"/>
      <c r="K180" s="20"/>
      <c r="L180" s="20"/>
    </row>
    <row r="181" spans="1:15">
      <c r="A181" s="1">
        <v>180</v>
      </c>
      <c r="G181" s="21"/>
      <c r="K181" s="20"/>
      <c r="L181" s="20"/>
    </row>
    <row r="182" spans="1:15">
      <c r="A182" s="1">
        <v>181</v>
      </c>
      <c r="G182" s="21"/>
      <c r="K182" s="20"/>
      <c r="L182" s="20"/>
    </row>
    <row r="183" spans="1:15">
      <c r="A183" s="1">
        <v>182</v>
      </c>
      <c r="G183" s="21"/>
      <c r="K183" s="20"/>
      <c r="L183" s="20"/>
    </row>
    <row r="184" spans="1:15">
      <c r="A184" s="1">
        <v>183</v>
      </c>
      <c r="G184" s="21"/>
      <c r="K184" s="20"/>
      <c r="L184" s="20"/>
    </row>
    <row r="185" spans="1:15">
      <c r="A185" s="1">
        <v>184</v>
      </c>
      <c r="G185" s="21"/>
      <c r="K185" s="20"/>
      <c r="L185" s="20"/>
    </row>
    <row r="186" spans="1:15">
      <c r="A186" s="1">
        <v>185</v>
      </c>
    </row>
    <row r="187" spans="1:15">
      <c r="A187" s="1">
        <v>186</v>
      </c>
    </row>
    <row r="188" spans="1:15">
      <c r="A188" s="1">
        <v>187</v>
      </c>
    </row>
    <row r="189" spans="1:15">
      <c r="A189" s="1">
        <v>188</v>
      </c>
      <c r="O189"/>
    </row>
    <row r="190" spans="1:15">
      <c r="A190" s="1">
        <v>189</v>
      </c>
    </row>
    <row r="191" spans="1:15">
      <c r="A191" s="1">
        <v>190</v>
      </c>
    </row>
    <row r="192" spans="1:15">
      <c r="A192" s="1">
        <v>191</v>
      </c>
    </row>
    <row r="193" spans="1:30">
      <c r="A193" s="1">
        <v>192</v>
      </c>
    </row>
    <row r="194" spans="1:30">
      <c r="A194" s="1">
        <v>193</v>
      </c>
    </row>
    <row r="195" spans="1:30">
      <c r="A195" s="1">
        <v>194</v>
      </c>
    </row>
    <row r="196" spans="1:30">
      <c r="A196" s="1">
        <v>195</v>
      </c>
      <c r="G196" s="21"/>
    </row>
    <row r="197" spans="1:30">
      <c r="A197" s="1">
        <v>196</v>
      </c>
      <c r="G197" s="21"/>
    </row>
    <row r="198" spans="1:30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</row>
    <row r="199" spans="1:30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</row>
    <row r="200" spans="1:30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</row>
    <row r="201" spans="1:30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</row>
    <row r="202" spans="1:30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</row>
    <row r="203" spans="1:30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</row>
    <row r="204" spans="1:30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</row>
    <row r="205" spans="1:30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</row>
    <row r="206" spans="1:30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</row>
    <row r="207" spans="1:30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</row>
    <row r="208" spans="1:30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1:30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1:30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1:30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1:30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1:30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1:30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1:30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1:30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1:30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1:30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</row>
    <row r="219" spans="1:30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1:30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</row>
    <row r="221" spans="1:30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</row>
    <row r="222" spans="1:30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</row>
    <row r="223" spans="1:30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</row>
    <row r="224" spans="1:30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</row>
    <row r="225" spans="1:30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</row>
    <row r="226" spans="1:30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</row>
    <row r="227" spans="1:30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</row>
    <row r="228" spans="1:30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</row>
    <row r="229" spans="1:30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</row>
    <row r="230" spans="1:30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</row>
    <row r="231" spans="1:30" customFormat="1"/>
    <row r="232" spans="1:30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</row>
    <row r="233" spans="1:30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</row>
    <row r="234" spans="1:30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</row>
    <row r="235" spans="1:30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</row>
    <row r="236" spans="1:30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</row>
    <row r="237" spans="1:30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</row>
    <row r="238" spans="1:30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</row>
    <row r="239" spans="1:30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</row>
    <row r="240" spans="1:30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</row>
    <row r="241" spans="1:30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</row>
    <row r="242" spans="1:30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</row>
    <row r="243" spans="1:30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</row>
    <row r="244" spans="1:30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</row>
    <row r="245" spans="1:30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</row>
    <row r="246" spans="1:30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</row>
    <row r="247" spans="1:30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</row>
    <row r="248" spans="1:30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</row>
    <row r="249" spans="1:30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</row>
    <row r="250" spans="1:30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</row>
    <row r="251" spans="1:30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</row>
    <row r="252" spans="1:30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</row>
    <row r="253" spans="1:30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</row>
    <row r="254" spans="1:30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</row>
    <row r="255" spans="1:30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</row>
    <row r="256" spans="1:30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</row>
    <row r="257" spans="1:30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</row>
    <row r="258" spans="1:30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</row>
    <row r="259" spans="1:30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</row>
    <row r="260" spans="1:30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</row>
    <row r="261" spans="1:30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</row>
    <row r="262" spans="1:30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</row>
    <row r="263" spans="1:30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</row>
    <row r="264" spans="1:30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</row>
    <row r="265" spans="1:30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</row>
    <row r="266" spans="1:30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</row>
    <row r="267" spans="1:30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</row>
    <row r="268" spans="1:30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</row>
    <row r="269" spans="1:30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</row>
    <row r="270" spans="1:30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</row>
    <row r="271" spans="1:30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</row>
    <row r="272" spans="1:30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</row>
    <row r="273" spans="1:30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</row>
    <row r="274" spans="1:30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</row>
    <row r="275" spans="1:30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</row>
    <row r="276" spans="1:30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</row>
    <row r="277" spans="1:30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</row>
    <row r="278" spans="1:30" ht="14.25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</row>
    <row r="279" spans="1:30" ht="14.25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</row>
    <row r="280" spans="1:30" ht="14.25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</row>
    <row r="281" spans="1:30" ht="14.25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</row>
    <row r="282" spans="1:30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</row>
    <row r="283" spans="1:30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</row>
    <row r="284" spans="1:30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</row>
    <row r="285" spans="1:30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</row>
    <row r="286" spans="1:30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</row>
    <row r="287" spans="1:30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</row>
    <row r="288" spans="1:30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</row>
    <row r="289" spans="1:30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</row>
    <row r="290" spans="1:30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</row>
    <row r="291" spans="1:30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</row>
    <row r="292" spans="1:30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</row>
    <row r="293" spans="1:30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</row>
    <row r="294" spans="1:30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</row>
    <row r="295" spans="1:30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</row>
    <row r="296" spans="1:30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</row>
    <row r="297" spans="1:30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</row>
    <row r="298" spans="1:30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</row>
    <row r="299" spans="1:30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</row>
    <row r="300" spans="1:30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</row>
    <row r="301" spans="1:30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</row>
    <row r="302" spans="1:30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</row>
    <row r="303" spans="1:30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</row>
    <row r="304" spans="1:30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</row>
    <row r="305" spans="1:30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</row>
    <row r="306" spans="1:30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</row>
    <row r="307" spans="1:30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</row>
    <row r="308" spans="1:30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</row>
    <row r="309" spans="1:30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</row>
    <row r="310" spans="1:30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</row>
    <row r="311" spans="1:30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</row>
    <row r="312" spans="1:30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</row>
    <row r="313" spans="1:30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</row>
    <row r="314" spans="1:30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</row>
    <row r="315" spans="1:30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</row>
    <row r="316" spans="1:30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</row>
    <row r="317" spans="1:30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</row>
    <row r="318" spans="1:30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</row>
    <row r="319" spans="1:30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</row>
    <row r="320" spans="1:30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</row>
    <row r="321" spans="1:30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</row>
    <row r="322" spans="1:30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</row>
    <row r="323" spans="1:30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</row>
    <row r="324" spans="1:30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</row>
    <row r="325" spans="1:30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</row>
    <row r="326" spans="1:30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</row>
    <row r="327" spans="1:30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</row>
    <row r="328" spans="1:30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</row>
    <row r="329" spans="1:30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</row>
    <row r="330" spans="1:30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</row>
    <row r="331" spans="1:30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</row>
    <row r="332" spans="1:30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</row>
    <row r="333" spans="1:30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</row>
    <row r="334" spans="1:30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</row>
    <row r="335" spans="1:30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</row>
    <row r="336" spans="1:30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</row>
    <row r="337" spans="1:30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</row>
    <row r="338" spans="1:30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</row>
    <row r="339" spans="1:30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</row>
    <row r="340" spans="1:30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</row>
    <row r="341" spans="1:30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</row>
    <row r="342" spans="1:30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</row>
    <row r="343" spans="1:30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</row>
    <row r="344" spans="1:30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</row>
    <row r="345" spans="1:30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</row>
    <row r="346" spans="1:30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</row>
    <row r="347" spans="1:30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</row>
    <row r="348" spans="1:30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</row>
    <row r="349" spans="1:30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</row>
    <row r="350" spans="1:30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</row>
    <row r="351" spans="1:30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</row>
    <row r="352" spans="1:30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</row>
    <row r="353" spans="1:30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</row>
    <row r="354" spans="1:30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</row>
    <row r="355" spans="1:30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</row>
    <row r="356" spans="1:30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</row>
    <row r="357" spans="1:30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</row>
    <row r="358" spans="1:30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</row>
    <row r="359" spans="1:30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</row>
    <row r="360" spans="1:30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</row>
    <row r="361" spans="1:30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</row>
    <row r="362" spans="1:30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</row>
    <row r="363" spans="1:30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</row>
    <row r="364" spans="1:30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</row>
    <row r="365" spans="1:30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</row>
    <row r="366" spans="1:30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</row>
    <row r="367" spans="1:30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</row>
    <row r="368" spans="1:30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</row>
    <row r="369" spans="1:30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</row>
    <row r="370" spans="1:30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</row>
    <row r="371" spans="1:30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</row>
    <row r="372" spans="1:30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</row>
    <row r="373" spans="1:30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</row>
    <row r="374" spans="1:30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</row>
    <row r="375" spans="1:30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</row>
    <row r="376" spans="1:30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</row>
    <row r="377" spans="1:30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</row>
    <row r="378" spans="1:30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</row>
    <row r="379" spans="1:30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</row>
    <row r="380" spans="1:30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</row>
    <row r="381" spans="1:30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</row>
    <row r="382" spans="1:30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</row>
    <row r="383" spans="1:30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</row>
    <row r="384" spans="1:30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</row>
    <row r="385" spans="1:30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</row>
    <row r="386" spans="1:30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</row>
    <row r="387" spans="1:30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</row>
    <row r="388" spans="1:30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</row>
    <row r="389" spans="1:30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</row>
    <row r="390" spans="1:30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</row>
    <row r="391" spans="1:30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</row>
    <row r="392" spans="1:30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</row>
    <row r="393" spans="1:30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</row>
    <row r="394" spans="1:30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</row>
    <row r="395" spans="1:30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</row>
    <row r="396" spans="1:30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</row>
    <row r="397" spans="1:30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</row>
    <row r="398" spans="1:30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</row>
    <row r="399" spans="1:30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</row>
    <row r="400" spans="1:30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</row>
    <row r="401" spans="1:30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</row>
    <row r="402" spans="1:30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</row>
    <row r="403" spans="1:30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</row>
    <row r="404" spans="1:30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</row>
    <row r="405" spans="1:30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</row>
    <row r="406" spans="1:30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</row>
    <row r="407" spans="1:30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</row>
    <row r="408" spans="1:30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</row>
    <row r="409" spans="1:30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</row>
    <row r="410" spans="1:30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</row>
    <row r="411" spans="1:30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</row>
    <row r="412" spans="1:30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</row>
    <row r="413" spans="1:30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</row>
    <row r="414" spans="1:30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</row>
    <row r="415" spans="1:30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</row>
    <row r="416" spans="1:30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</row>
    <row r="417" spans="1:30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</row>
    <row r="418" spans="1:30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</row>
    <row r="419" spans="1:30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</row>
    <row r="420" spans="1:30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</row>
    <row r="421" spans="1:30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</row>
    <row r="422" spans="1:30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</row>
    <row r="423" spans="1:30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</row>
    <row r="424" spans="1:30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</row>
    <row r="425" spans="1:30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</row>
    <row r="426" spans="1:30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</row>
    <row r="427" spans="1:30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</row>
    <row r="428" spans="1:30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</row>
    <row r="429" spans="1:30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</row>
    <row r="430" spans="1:30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</row>
    <row r="431" spans="1:30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</row>
    <row r="432" spans="1:30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</row>
    <row r="433" spans="1:30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</row>
    <row r="434" spans="1:30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</row>
    <row r="435" spans="1:30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</row>
    <row r="436" spans="1:30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</row>
    <row r="437" spans="1:30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</row>
    <row r="438" spans="1:30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</row>
    <row r="439" spans="1:30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</row>
    <row r="440" spans="1:30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</row>
    <row r="441" spans="1:30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</row>
    <row r="442" spans="1:30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</row>
    <row r="443" spans="1:30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</row>
    <row r="444" spans="1:30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</row>
    <row r="445" spans="1:30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</row>
    <row r="446" spans="1:30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</row>
    <row r="447" spans="1:30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</row>
    <row r="448" spans="1:30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</row>
    <row r="449" spans="1:30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</row>
    <row r="450" spans="1:30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</row>
    <row r="451" spans="1:30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</row>
    <row r="452" spans="1:30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</row>
    <row r="453" spans="1:30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</row>
    <row r="454" spans="1:30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</row>
    <row r="455" spans="1:30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</row>
    <row r="456" spans="1:30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</row>
    <row r="457" spans="1:30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</row>
    <row r="458" spans="1:30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</row>
    <row r="459" spans="1:30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</row>
    <row r="460" spans="1:30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</row>
    <row r="461" spans="1:30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</row>
    <row r="462" spans="1:30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</row>
    <row r="463" spans="1:30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</row>
    <row r="464" spans="1:30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</row>
    <row r="465" spans="1:30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</row>
    <row r="466" spans="1:30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</row>
    <row r="467" spans="1:30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</row>
    <row r="468" spans="1:30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</row>
    <row r="469" spans="1:30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</row>
    <row r="470" spans="1:30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</row>
    <row r="471" spans="1:30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</row>
    <row r="472" spans="1:30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</row>
    <row r="473" spans="1:30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</row>
    <row r="474" spans="1:30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</row>
    <row r="475" spans="1:30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</row>
    <row r="476" spans="1:30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</row>
    <row r="477" spans="1:30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</row>
    <row r="478" spans="1:30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</row>
    <row r="479" spans="1:30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</row>
    <row r="480" spans="1:30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</row>
    <row r="481" spans="1:30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</row>
    <row r="482" spans="1:30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</row>
    <row r="483" spans="1:30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</row>
    <row r="484" spans="1:30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</row>
    <row r="485" spans="1:30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</row>
    <row r="486" spans="1:30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</row>
    <row r="487" spans="1:30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</row>
    <row r="488" spans="1:30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</row>
    <row r="489" spans="1:30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</row>
    <row r="490" spans="1:30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</row>
    <row r="491" spans="1:30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</row>
    <row r="492" spans="1:30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</row>
    <row r="493" spans="1:30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</row>
    <row r="494" spans="1:30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</row>
    <row r="495" spans="1:30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</row>
    <row r="496" spans="1:30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</row>
    <row r="497" spans="1:30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</row>
    <row r="498" spans="1:30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</row>
    <row r="499" spans="1:30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</row>
    <row r="500" spans="1:30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</row>
    <row r="501" spans="1:30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</row>
    <row r="502" spans="1:30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</row>
  </sheetData>
  <sortState ref="B227:O245">
    <sortCondition ref="N227:N245"/>
    <sortCondition ref="B227:B245"/>
    <sortCondition ref="C227:C245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37"/>
  <sheetViews>
    <sheetView workbookViewId="0">
      <selection activeCell="B38" sqref="B38"/>
    </sheetView>
  </sheetViews>
  <sheetFormatPr defaultRowHeight="15"/>
  <cols>
    <col min="2" max="2" width="85.7109375" bestFit="1" customWidth="1"/>
    <col min="3" max="3" width="70.140625" customWidth="1"/>
  </cols>
  <sheetData>
    <row r="2" spans="1:3">
      <c r="A2" t="s">
        <v>11</v>
      </c>
      <c r="B2" t="s">
        <v>62</v>
      </c>
    </row>
    <row r="3" spans="1:3">
      <c r="A3" t="s">
        <v>18</v>
      </c>
      <c r="B3" t="s">
        <v>106</v>
      </c>
    </row>
    <row r="4" spans="1:3">
      <c r="A4" t="s">
        <v>21</v>
      </c>
      <c r="B4" t="s">
        <v>63</v>
      </c>
    </row>
    <row r="5" spans="1:3">
      <c r="A5" t="s">
        <v>50</v>
      </c>
      <c r="B5" t="s">
        <v>64</v>
      </c>
    </row>
    <row r="6" spans="1:3">
      <c r="A6" t="s">
        <v>65</v>
      </c>
      <c r="B6" t="s">
        <v>66</v>
      </c>
    </row>
    <row r="7" spans="1:3">
      <c r="A7" t="s">
        <v>48</v>
      </c>
      <c r="B7" t="s">
        <v>49</v>
      </c>
    </row>
    <row r="8" spans="1:3">
      <c r="A8" t="s">
        <v>51</v>
      </c>
      <c r="B8" t="s">
        <v>67</v>
      </c>
    </row>
    <row r="9" spans="1:3">
      <c r="A9" t="s">
        <v>14</v>
      </c>
      <c r="B9" t="s">
        <v>68</v>
      </c>
      <c r="C9" t="s">
        <v>105</v>
      </c>
    </row>
    <row r="10" spans="1:3">
      <c r="A10" t="s">
        <v>69</v>
      </c>
      <c r="B10" t="s">
        <v>70</v>
      </c>
    </row>
    <row r="11" spans="1:3">
      <c r="A11" t="s">
        <v>71</v>
      </c>
      <c r="B11" t="s">
        <v>72</v>
      </c>
    </row>
    <row r="12" spans="1:3">
      <c r="A12" t="s">
        <v>73</v>
      </c>
      <c r="B12" t="s">
        <v>100</v>
      </c>
    </row>
    <row r="13" spans="1:3">
      <c r="A13" t="s">
        <v>39</v>
      </c>
      <c r="B13" t="s">
        <v>103</v>
      </c>
    </row>
    <row r="14" spans="1:3">
      <c r="A14" t="s">
        <v>101</v>
      </c>
      <c r="B14" t="s">
        <v>102</v>
      </c>
    </row>
    <row r="15" spans="1:3">
      <c r="A15" t="s">
        <v>23</v>
      </c>
      <c r="B15" t="s">
        <v>104</v>
      </c>
    </row>
    <row r="16" spans="1:3">
      <c r="A16" t="s">
        <v>16</v>
      </c>
      <c r="B16" t="s">
        <v>94</v>
      </c>
    </row>
    <row r="17" spans="1:2">
      <c r="A17" t="s">
        <v>9</v>
      </c>
      <c r="B17" t="s">
        <v>95</v>
      </c>
    </row>
    <row r="18" spans="1:2">
      <c r="A18" t="s">
        <v>96</v>
      </c>
      <c r="B18" t="s">
        <v>97</v>
      </c>
    </row>
    <row r="19" spans="1:2">
      <c r="A19" t="s">
        <v>98</v>
      </c>
      <c r="B19" t="s">
        <v>99</v>
      </c>
    </row>
    <row r="20" spans="1:2">
      <c r="A20" t="s">
        <v>74</v>
      </c>
      <c r="B20" t="s">
        <v>77</v>
      </c>
    </row>
    <row r="21" spans="1:2">
      <c r="A21" t="s">
        <v>61</v>
      </c>
      <c r="B21" t="s">
        <v>76</v>
      </c>
    </row>
    <row r="22" spans="1:2">
      <c r="A22" t="s">
        <v>17</v>
      </c>
      <c r="B22" t="s">
        <v>75</v>
      </c>
    </row>
    <row r="23" spans="1:2">
      <c r="A23" t="s">
        <v>54</v>
      </c>
      <c r="B23" t="s">
        <v>78</v>
      </c>
    </row>
    <row r="24" spans="1:2">
      <c r="A24" t="s">
        <v>79</v>
      </c>
      <c r="B24" t="s">
        <v>24</v>
      </c>
    </row>
    <row r="25" spans="1:2">
      <c r="A25" t="s">
        <v>59</v>
      </c>
      <c r="B25" t="s">
        <v>80</v>
      </c>
    </row>
    <row r="26" spans="1:2">
      <c r="A26" t="s">
        <v>58</v>
      </c>
      <c r="B26" t="s">
        <v>81</v>
      </c>
    </row>
    <row r="27" spans="1:2">
      <c r="A27" t="s">
        <v>82</v>
      </c>
      <c r="B27" t="s">
        <v>83</v>
      </c>
    </row>
    <row r="28" spans="1:2">
      <c r="A28" t="s">
        <v>46</v>
      </c>
      <c r="B28" t="s">
        <v>84</v>
      </c>
    </row>
    <row r="29" spans="1:2">
      <c r="A29" t="s">
        <v>47</v>
      </c>
      <c r="B29" t="s">
        <v>85</v>
      </c>
    </row>
    <row r="30" spans="1:2">
      <c r="A30" t="s">
        <v>86</v>
      </c>
      <c r="B30" t="s">
        <v>90</v>
      </c>
    </row>
    <row r="31" spans="1:2">
      <c r="A31" t="s">
        <v>87</v>
      </c>
      <c r="B31" t="s">
        <v>88</v>
      </c>
    </row>
    <row r="32" spans="1:2">
      <c r="A32" t="s">
        <v>43</v>
      </c>
      <c r="B32" t="s">
        <v>89</v>
      </c>
    </row>
    <row r="33" spans="1:2">
      <c r="A33" t="s">
        <v>45</v>
      </c>
      <c r="B33" t="s">
        <v>91</v>
      </c>
    </row>
    <row r="34" spans="1:2">
      <c r="A34" t="s">
        <v>44</v>
      </c>
      <c r="B34" t="s">
        <v>92</v>
      </c>
    </row>
    <row r="35" spans="1:2">
      <c r="A35" t="s">
        <v>60</v>
      </c>
      <c r="B35" t="s">
        <v>41</v>
      </c>
    </row>
    <row r="36" spans="1:2">
      <c r="A36" t="s">
        <v>13</v>
      </c>
      <c r="B36" t="s">
        <v>93</v>
      </c>
    </row>
    <row r="37" spans="1:2">
      <c r="A37" t="s">
        <v>42</v>
      </c>
      <c r="B3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 Cards</vt:lpstr>
      <vt:lpstr>Data</vt:lpstr>
      <vt:lpstr>AAR Designations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2017-07-23T02:49:03Z</cp:lastPrinted>
  <dcterms:created xsi:type="dcterms:W3CDTF">2015-09-03T01:15:58Z</dcterms:created>
  <dcterms:modified xsi:type="dcterms:W3CDTF">2018-01-06T00:38:58Z</dcterms:modified>
</cp:coreProperties>
</file>